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888" activeTab="3"/>
  </bookViews>
  <sheets>
    <sheet name="PB IV - Cotações" sheetId="13" r:id="rId1"/>
    <sheet name="PB II - Cronograma" sheetId="15" r:id="rId2"/>
    <sheet name="PB VI.A - BDI" sheetId="9" r:id="rId3"/>
    <sheet name="PB VI.C - Encargos Sociais" sheetId="11" r:id="rId4"/>
  </sheets>
  <definedNames>
    <definedName name="_xlnm.Print_Area" localSheetId="1">'PB II - Cronograma'!$A$1:$E$48</definedName>
    <definedName name="_xlnm.Print_Area" localSheetId="2">'PB VI.A - BDI'!$A$1:$I$53</definedName>
    <definedName name="_xlnm.Print_Area" localSheetId="3">'PB VI.C - Encargos Sociais'!$A$1:$D$44</definedName>
    <definedName name="_xlnm.Print_Area" localSheetId="0">'PB IV - Cotações'!$A$1:$E$57</definedName>
    <definedName name="_xlnm.Print_Titles" localSheetId="1">'PB II - Cronograma'!$1:$4</definedName>
  </definedNames>
  <calcPr calcId="144525" concurrentCalc="0"/>
</workbook>
</file>

<file path=xl/sharedStrings.xml><?xml version="1.0" encoding="utf-8"?>
<sst xmlns="http://schemas.openxmlformats.org/spreadsheetml/2006/main" count="314" uniqueCount="197">
  <si>
    <t>ANEXO PB IV - COTAÇÃO</t>
  </si>
  <si>
    <t xml:space="preserve">REFORMA DO PRÉDIO DA DEFENSORIA PÚBLICA DO ESTADO DE RORAIMA NO MUNICÍPIO DE CARACARAÍ - DPE/RR </t>
  </si>
  <si>
    <t>INSTALAÇÃO ELÉTRICA</t>
  </si>
  <si>
    <t>COTAÇÃO 001</t>
  </si>
  <si>
    <t>1ª Empresa</t>
  </si>
  <si>
    <t>2ª Empresa</t>
  </si>
  <si>
    <t>3ª Empresa</t>
  </si>
  <si>
    <t>4ª Empresa</t>
  </si>
  <si>
    <t>5ª Empresa</t>
  </si>
  <si>
    <t>UND</t>
  </si>
  <si>
    <r>
      <rPr>
        <sz val="12"/>
        <rFont val="Arial"/>
        <charset val="134"/>
      </rPr>
      <t>PERIN 4V  MATERIAIS DE CONSTRUÇÃO LTDA. CNPJ: 29.628.340/0001-43
Avenida Capitão Julio Bezerra, 1637
TEL: (95)991639030</t>
    </r>
  </si>
  <si>
    <r>
      <rPr>
        <sz val="12"/>
        <rFont val="Arial"/>
        <charset val="134"/>
      </rPr>
      <t>BW ELETRICA COMERCIAL LTDA
CNPJ 29.815.600/0001-90 AVENIDA VENEZUELA , 1017, BAIRRO: PRICUMÃ TEL:(95)991545454</t>
    </r>
  </si>
  <si>
    <r>
      <rPr>
        <sz val="12"/>
        <rFont val="Arial"/>
        <charset val="134"/>
      </rPr>
      <t>L. M. SGUARIO E SILVA &amp; CIA LTDA.
CNPJ:05.950.456/0001-36 AVENIDA GLAYCON DE PAIVA , 2009, BAIRRO: SÃO VICENTE
TEL: 3621-8200</t>
    </r>
  </si>
  <si>
    <t>MEDIANA (R$)</t>
  </si>
  <si>
    <t>Luminária sobrepor com aletas T8/T10 c/ Comp. 60cm  - Aluminio</t>
  </si>
  <si>
    <t>COTAÇÃO 002</t>
  </si>
  <si>
    <t>https://www.americanas.com.br/produto/105511778?opn=YSMESP&amp;sellerid=85014793000150&amp;epar=bp_pl_00_go_todos-os-produtos_geral_gmv&amp;WT.srch=1&amp;acc=e789ea56094489dffd798f86ff51c7a9&amp;i=5cb006db49f937f6258de38d&amp;o=5d43f59c6c28a3cb504a73f3&amp;gclid=EAIaIQobChMImozn76eF7wIVUQSRCh1NzAwCEAQYAiABEgKPi_D_BwE, acesso 15/06/2021</t>
  </si>
  <si>
    <r>
      <rPr>
        <sz val="12"/>
        <rFont val="Arial"/>
        <charset val="134"/>
      </rPr>
      <t>BW ELETRICA COMERCIAL LTDA
CNPJ 29.815.600/0001-90 AVENIDA VENEZUELA , 1017, BAIRRO: PRICUMÃ TEL:(95)991653500</t>
    </r>
  </si>
  <si>
    <t>Luminária sobrepor com aletas T8/T10 c/ Comp. 120cm  - Aluminio</t>
  </si>
  <si>
    <t>COTAÇÃO 003</t>
  </si>
  <si>
    <r>
      <rPr>
        <sz val="12"/>
        <rFont val="Arial"/>
        <charset val="134"/>
      </rPr>
      <t>BW ELETRICA COMERCIAL LTDA CNPJ 29.815.600/0001-90 AVENIDA VENEZUELA ,
1017, BAIRRO: PRICUMÃ TEL:(95)991653500</t>
    </r>
  </si>
  <si>
    <t xml:space="preserve">L. M. SGUARIO E SILVA &amp; CIA LTDA.
CNPJ:05.950.456/0001-36
AVENIDA GLAYCON DE PAIVA , 2009, BAIRRO: SÃO VICENTE
TEL: 3621-8200 </t>
  </si>
  <si>
    <t>F.A.M.MEDEIROS E MEDEIROS LTDA - PONTO  DO ELETRICISTA
CNPJ:19.511.687/0001-58
AVENIDA VENEZUELA, 1463, BAIRRO: LIBERDADE
TELEFONE: (95) 9163-3377</t>
  </si>
  <si>
    <t>Lâmpada tubular de LED 9W</t>
  </si>
  <si>
    <t>COTAÇÃO 004</t>
  </si>
  <si>
    <r>
      <rPr>
        <sz val="12"/>
        <rFont val="Arial"/>
        <charset val="134"/>
      </rPr>
      <t>PAU BRASIL MADEREIRA E MATERIAL DE CONSTRUÇÃO. CNPJ:06.185.371/0001-71 AV GAL ATAIDE TEIVE, 3197
BAIRRO: BURITIS TEL: 3625-4020</t>
    </r>
  </si>
  <si>
    <t>Lâmpada tubular de LED 20W</t>
  </si>
  <si>
    <t>F.A.M.MEDEIROS E MEDEIROS LTDA - PONTO DO ELETRICISTA
CNPJ:19.511.687/0001-58
AVENIDA VENEZUELA, 1463, BAIRRO: LIBERDADE
TELEFONE: (95) 9163-3377</t>
  </si>
  <si>
    <t>COTAÇÃO 005</t>
  </si>
  <si>
    <t>CANALETA PVC 20X20MM</t>
  </si>
  <si>
    <t>ESTAÇÃO DA LUZ
CNPJ 00.553.252/0001-48
AVENIDA BENTO BRASIL , 441, BAIRRO: CENTRO
TELEFONE: (95) 32244013</t>
  </si>
  <si>
    <t>COTAÇÃO 006</t>
  </si>
  <si>
    <t>M</t>
  </si>
  <si>
    <t>PAU BRASIL MADEREIRA E MATERIAL DE CONSTRUÇÃO. CNPJ:06.185.371/0001-71
AV GAL ATAIDE TEIVE, 3197
BAIRRO: BURITIS TEL: 3625-
4020</t>
  </si>
  <si>
    <t>Cabo multiplex trifásico (quadruplex) aluminio 35mm²</t>
  </si>
  <si>
    <t>PAU BRASIL MADEREIRA E MATERIAL DE CONSTRUÇÃO. TEL: 3623-4231</t>
  </si>
  <si>
    <t>COTAÇÃO 007</t>
  </si>
  <si>
    <t>PAU BRASIL MADEREIRA E MATERIAL DE CONSTRUÇÃO. CNPJ:06.185.371/0001-71
BAIRRO: BURITIS TEL:
3625-4020</t>
  </si>
  <si>
    <t>Haste de aterramento em aço com 3,00m dn=5/8", revestida com baixa camada de cobre</t>
  </si>
  <si>
    <t>COTAÇÃO 008</t>
  </si>
  <si>
    <t>PAU BRASIL MADEREIRA E MATERIAL DE CONSTRUÇÃO. CNPJ:06.185.371/0001-71
AV GAL ATAIDE TEIVE, 3197
BAIRRO: BURITIS TEL: 3625- 4020</t>
  </si>
  <si>
    <t>Disjuntor tipo DIN/IEC, tripolar corrente nominal de 100A</t>
  </si>
  <si>
    <t>PAU BRASIL MADEREIRA E MATERIAL DE CONSTRUÇÃO.
CNPJ:06.185.371/0001-71
RUA SOLON RODRIGUES PESSOA, 1430
BAIRRO: SANTA LUZIA TEL: 3623-4231</t>
  </si>
  <si>
    <t>DIVERSOS</t>
  </si>
  <si>
    <t>COTAÇÃO 009</t>
  </si>
  <si>
    <r>
      <rPr>
        <sz val="12"/>
        <rFont val="Arial"/>
        <charset val="134"/>
      </rPr>
      <t>PAU BRASIL MADEREIRA E MATERIAL DE CONSTRUÇÃO. CNPJ:06.185.371/0001-71 AV GAL ATAIDE TEIVE, 3197
BAIRRO: BURITIS TEL:
3625-4020</t>
    </r>
  </si>
  <si>
    <r>
      <rPr>
        <sz val="12"/>
        <rFont val="Arial"/>
        <charset val="134"/>
      </rPr>
      <t>BRASFERRO - COM. IND. IMP. E EXP. LTDA    CNPJ: 84.054.329/0001-25 End.:
Glaycon de Paiva, 2304 - Pricumã - CEP: 69.309-695 BOA VISTA/RR</t>
    </r>
  </si>
  <si>
    <r>
      <rPr>
        <sz val="12"/>
        <rFont val="Arial"/>
        <charset val="134"/>
      </rPr>
      <t>VIMEZER FORNC. DE SERV. LTDA    CNPJ: 10.159.093/0002-36  End.:
Av. São Sebastião, 1647 - Santa Tereza - CEP: 69.312- 318 - BOA VISTA/RR</t>
    </r>
  </si>
  <si>
    <r>
      <rPr>
        <sz val="12"/>
        <rFont val="Arial"/>
        <charset val="134"/>
      </rPr>
      <t>Metalon 20x20x6000mm
(Espessura 0,90)</t>
    </r>
  </si>
  <si>
    <t>COTAÇÃO 010</t>
  </si>
  <si>
    <r>
      <rPr>
        <sz val="12"/>
        <rFont val="Arial"/>
        <charset val="134"/>
      </rPr>
      <t>Metalon 20x30x6000mm
(Espessura 0,90)</t>
    </r>
  </si>
  <si>
    <t>COTAÇÃO 011</t>
  </si>
  <si>
    <t>Limpa Fossa Toletão CNPJ: 00.550.592/0001-15
Rua: Julio Pinto, nº:843, Bairro: Tancredo Neves
Telefone: (95)3625-3651</t>
  </si>
  <si>
    <t>J. Castro Eda CNPJ:03.557.787/0001-85 Rua: Coronel Mota, nº:781, Bairro:
Centro Telefone (95)99165- 6173</t>
  </si>
  <si>
    <t>Caminhão Limpa Fossa</t>
  </si>
  <si>
    <t>COTAÇÃO 012</t>
  </si>
  <si>
    <r>
      <rPr>
        <sz val="12"/>
        <rFont val="Arial"/>
        <charset val="134"/>
      </rPr>
      <t>Bravo Locações e Serviços LTDA.
CNPJ: 30.861.953/0001-05
Rua:  Getulio Vargas, N°4423, Bairro: Sao Pedro Telefone: 98106-7777</t>
    </r>
  </si>
  <si>
    <r>
      <rPr>
        <sz val="12"/>
        <rFont val="Arial"/>
        <charset val="134"/>
      </rPr>
      <t>Loc Obra Locadora de Equipamentos LTDA. CNPJ: 14.890.659/0001-75
Avenida Forte São Joaquiim, 166, Bairro: São Francisco.
Telefone:3623-2819</t>
    </r>
  </si>
  <si>
    <t>Casa do Construtor - Aluguel de Equipamentos. CNPJ: 17.220.433/0001-
16. Av: Major Williams nº 1775A, Bairro: Centro, Telefone: 3624-2772</t>
  </si>
  <si>
    <t>Container para guardar material</t>
  </si>
  <si>
    <t>COTAÇÃO 013</t>
  </si>
  <si>
    <t>Serralheria Gomes, CPNJ: 02.100.295/0001-46
Rua Pacu, 362 - Santa Tereza II.
Telefone: (95) 99114-2206</t>
  </si>
  <si>
    <r>
      <rPr>
        <sz val="12"/>
        <rFont val="Arial"/>
        <charset val="134"/>
      </rPr>
      <t>Metalúrgica Comercial Ferro Norte
CNPJ: 10.387.136/0001-50
Avenida Ataide Teive, 4509, Bairro: Asa Branca Telefone: (95) 3626-2427</t>
    </r>
  </si>
  <si>
    <t>3D Serralheria                Av Princesa Isabel, 2008, Bairro: Jardim Floresta, Telefone: (95) 99121-0543</t>
  </si>
  <si>
    <r>
      <rPr>
        <sz val="12"/>
        <rFont val="Arial"/>
        <charset val="134"/>
      </rPr>
      <t>Lixeira para ambiente externa, material metálico. (50x60x40)
CxLxA</t>
    </r>
  </si>
  <si>
    <t>ANEXO PB II - CRONOGRAMA FÍSICO-FINANCEIRO</t>
  </si>
  <si>
    <t>ITEM</t>
  </si>
  <si>
    <t>SERVIÇOS</t>
  </si>
  <si>
    <t>30D</t>
  </si>
  <si>
    <t>60D</t>
  </si>
  <si>
    <t>TOTAL</t>
  </si>
  <si>
    <t>SERVIÇOS PRELIMINARES</t>
  </si>
  <si>
    <t>PINTURAS</t>
  </si>
  <si>
    <t>INCÊNDIO</t>
  </si>
  <si>
    <t>ELÉTRICO</t>
  </si>
  <si>
    <t>CABEAMENTO ESTRUTURADO (TELEFONE E LÓGICA)</t>
  </si>
  <si>
    <t>ACESSIBILIDADE</t>
  </si>
  <si>
    <t>ESQUADRIAS</t>
  </si>
  <si>
    <t>COBERTURA</t>
  </si>
  <si>
    <t>MURO</t>
  </si>
  <si>
    <t>ABRIGO PARA QUADRO GERADOR</t>
  </si>
  <si>
    <t>DESPESAS INDIRETAS DA OBRA</t>
  </si>
  <si>
    <t>PERCENTUAL SIMPLES</t>
  </si>
  <si>
    <t>PERCENTUAL ACUMULADO</t>
  </si>
  <si>
    <t>TOTAL SIMPLES</t>
  </si>
  <si>
    <t>TOTAL ACUMULADO</t>
  </si>
  <si>
    <t>OBSERVAÇÃO:</t>
  </si>
  <si>
    <t>ANEXO PB VI.I – CALCULO BDI</t>
  </si>
  <si>
    <t>COMPOSIÇÃO ANALÍTICA DO BDI - Construção de Edificação</t>
  </si>
  <si>
    <t>DISCRIMINIAÇÃO</t>
  </si>
  <si>
    <t>Índices</t>
  </si>
  <si>
    <t>ÍNDICE ADOTADO</t>
  </si>
  <si>
    <t>1º quartil</t>
  </si>
  <si>
    <t>médio</t>
  </si>
  <si>
    <t>3º quartil</t>
  </si>
  <si>
    <t>X</t>
  </si>
  <si>
    <t>Administração Central</t>
  </si>
  <si>
    <t>Seguro e Garantia</t>
  </si>
  <si>
    <t>Risco</t>
  </si>
  <si>
    <t>Total</t>
  </si>
  <si>
    <t>Y</t>
  </si>
  <si>
    <t>Despesas Financeiras</t>
  </si>
  <si>
    <t>Z</t>
  </si>
  <si>
    <t>Lucro</t>
  </si>
  <si>
    <t>I</t>
  </si>
  <si>
    <t>Tributos (totais)</t>
  </si>
  <si>
    <t>COFINS</t>
  </si>
  <si>
    <t>PIS</t>
  </si>
  <si>
    <t>ISS</t>
  </si>
  <si>
    <t>CPRB</t>
  </si>
  <si>
    <t xml:space="preserve"> % DE BDI A SER UTILIZADO =</t>
  </si>
  <si>
    <t>LEGENDA</t>
  </si>
  <si>
    <t>FÓRMULA PARA CÁLCULO DO BDI</t>
  </si>
  <si>
    <t>X =</t>
  </si>
  <si>
    <t>Despesas indiretas (exceto tributos e despesas financeiras)</t>
  </si>
  <si>
    <t>Y =</t>
  </si>
  <si>
    <t>Despesas financeiras</t>
  </si>
  <si>
    <t>Z =</t>
  </si>
  <si>
    <t>I =</t>
  </si>
  <si>
    <t>Taxa representativa da incidência de impostos</t>
  </si>
  <si>
    <t>BDI=</t>
  </si>
  <si>
    <t>(1+X)     x</t>
  </si>
  <si>
    <t>(1+Y)    x</t>
  </si>
  <si>
    <t>(1+Z)</t>
  </si>
  <si>
    <t>-1</t>
  </si>
  <si>
    <t>(1 - I)</t>
  </si>
  <si>
    <t>- 1</t>
  </si>
  <si>
    <r>
      <rPr>
        <b/>
        <i/>
        <sz val="12"/>
        <color rgb="FF000000"/>
        <rFont val="Arial"/>
        <charset val="134"/>
      </rPr>
      <t xml:space="preserve">Obs: Os valores máximos e mínimos foram adotados conforme orientação do </t>
    </r>
    <r>
      <rPr>
        <b/>
        <i/>
        <sz val="12"/>
        <color rgb="FF0000FF"/>
        <rFont val="Arial"/>
        <charset val="134"/>
      </rPr>
      <t>ACÓRDÃO 2622/2013 – TCU – Plenário</t>
    </r>
    <r>
      <rPr>
        <b/>
        <i/>
        <sz val="12"/>
        <color rgb="FF000000"/>
        <rFont val="Arial"/>
        <charset val="134"/>
      </rPr>
      <t>.</t>
    </r>
  </si>
  <si>
    <t>*Fórmula orientada pelo Tribunal de Contas da União para o cálculo final do BDI</t>
  </si>
  <si>
    <t>**Caso a empresa seja optante pelo Simples Nacional colocar os encargos conforme seu cadastramento no sistema e comprovar essa faixa utilizada para a Administração</t>
  </si>
  <si>
    <t>ANEXO PB VI.II - ENCARGOS SOCIAIS - COM DESONERAÇÃO</t>
  </si>
  <si>
    <t>CÓDIGO</t>
  </si>
  <si>
    <t>DESCRIÇÃO</t>
  </si>
  <si>
    <t>HORISTA   (%)</t>
  </si>
  <si>
    <t>MENSALISTA (%)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</si>
  <si>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</si>
  <si>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</si>
  <si>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</si>
  <si>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</si>
  <si>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</si>
  <si>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</si>
  <si>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</si>
  <si>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</si>
  <si>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</si>
  <si>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</si>
  <si>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</si>
  <si>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</si>
  <si>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</si>
  <si>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</si>
  <si>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</si>
  <si>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</si>
  <si>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</si>
  <si>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</si>
  <si>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</si>
  <si>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</si>
  <si>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GRUPO B</t>
  </si>
  <si>
    <t>B1</t>
  </si>
  <si>
    <t>Repouso Semanal Remunerado</t>
  </si>
  <si>
    <t>B2</t>
  </si>
  <si>
    <t>Feriados</t>
  </si>
  <si>
    <t>B3</t>
  </si>
  <si>
    <t>Auxílio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</si>
  <si>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</si>
  <si>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</si>
  <si>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</si>
  <si>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</si>
  <si>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</si>
  <si>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</si>
  <si>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</si>
  <si>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</si>
  <si>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</si>
  <si>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</si>
  <si>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</si>
  <si>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</si>
  <si>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</si>
  <si>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</si>
  <si>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</si>
  <si>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</si>
  <si>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</si>
  <si>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</si>
  <si>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</si>
  <si>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</si>
  <si>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</si>
  <si>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</si>
  <si>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</si>
  <si>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</si>
  <si>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</si>
  <si>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</si>
  <si>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</si>
  <si>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</si>
  <si>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</si>
  <si>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Grupo A sobre Grupo B</t>
  </si>
  <si>
    <t>D2</t>
  </si>
  <si>
    <t>Reincidência de Grupo A sobre Aviso Prévio Trabalhado e Reincidência de FGTS sobre Aviso Prévio Indenizado</t>
  </si>
  <si>
    <t>D</t>
  </si>
  <si>
    <t>TOTAL (A+B+C+D) - %</t>
  </si>
  <si>
    <t>Obs: **Caso a empresa seja optante pelo Simples Nacional colocar os encargos conforme seu cadastramento no sistema e comprovar essa faixa utilizada para a Administração</t>
  </si>
</sst>
</file>

<file path=xl/styles.xml><?xml version="1.0" encoding="utf-8"?>
<styleSheet xmlns="http://schemas.openxmlformats.org/spreadsheetml/2006/main">
  <numFmts count="16">
    <numFmt numFmtId="176" formatCode="_-* #,##0.00_-;\-* #,##0.00_-;_-* &quot;-&quot;??_-;_-@_-"/>
    <numFmt numFmtId="177" formatCode="0.0"/>
    <numFmt numFmtId="178" formatCode="#,##0.00&quot; &quot;;&quot; (&quot;#,##0.00&quot;)&quot;;&quot;-&quot;#&quot; &quot;;@&quot; &quot;"/>
    <numFmt numFmtId="179" formatCode="_ * #,##0_ ;_ * \-#,##0_ ;_ * &quot;-&quot;_ ;_ @_ "/>
    <numFmt numFmtId="180" formatCode="_(* #,##0.00_);_(* \(#,##0.00\);_(* &quot;-&quot;??_);_(@_)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&quot;( &quot;#,##0.00000&quot;) x&quot;"/>
    <numFmt numFmtId="184" formatCode="0.000%"/>
    <numFmt numFmtId="185" formatCode="&quot;(1 + &quot;#,##0.00000&quot;) x&quot;"/>
    <numFmt numFmtId="186" formatCode="&quot;(1 + &quot;#,##0.00000&quot;)&quot;"/>
    <numFmt numFmtId="187" formatCode="&quot;(1 - &quot;#,##0.00000&quot;)&quot;"/>
    <numFmt numFmtId="188" formatCode="&quot;( &quot;#,##0.00000&quot;)&quot;"/>
    <numFmt numFmtId="189" formatCode="#,##0.0000"/>
    <numFmt numFmtId="190" formatCode="0.00_ "/>
    <numFmt numFmtId="191" formatCode="#,##0.00000"/>
  </numFmts>
  <fonts count="52">
    <font>
      <sz val="11"/>
      <color theme="1"/>
      <name val="Calibri"/>
      <charset val="134"/>
      <scheme val="minor"/>
    </font>
    <font>
      <sz val="9"/>
      <color theme="1"/>
      <name val="Arial"/>
      <charset val="134"/>
    </font>
    <font>
      <b/>
      <sz val="11"/>
      <color rgb="FF000000"/>
      <name val="Arial"/>
      <charset val="134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3"/>
      <color rgb="FF000000"/>
      <name val="Arial"/>
      <charset val="134"/>
    </font>
    <font>
      <sz val="11"/>
      <color rgb="FF000000"/>
      <name val="Arial"/>
      <charset val="134"/>
    </font>
    <font>
      <b/>
      <sz val="12"/>
      <color rgb="FFFFFFFF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Arial"/>
      <charset val="134"/>
    </font>
    <font>
      <b/>
      <i/>
      <sz val="12"/>
      <color rgb="FF000000"/>
      <name val="Arial"/>
      <charset val="134"/>
    </font>
    <font>
      <sz val="11"/>
      <color rgb="FF800000"/>
      <name val="Arial"/>
      <charset val="134"/>
    </font>
    <font>
      <sz val="8"/>
      <color theme="1"/>
      <name val="Arial"/>
      <charset val="134"/>
    </font>
    <font>
      <b/>
      <sz val="9"/>
      <color theme="1"/>
      <name val="Arial"/>
      <charset val="134"/>
    </font>
    <font>
      <b/>
      <sz val="8"/>
      <color theme="1"/>
      <name val="Arial"/>
      <charset val="134"/>
    </font>
    <font>
      <sz val="8"/>
      <color theme="1"/>
      <name val="Calibri"/>
      <charset val="134"/>
      <scheme val="minor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9"/>
      <name val="Arial"/>
      <charset val="134"/>
    </font>
    <font>
      <sz val="12"/>
      <name val="Times New Roman"/>
      <charset val="134"/>
    </font>
    <font>
      <b/>
      <sz val="12"/>
      <name val="Arial"/>
      <charset val="134"/>
    </font>
    <font>
      <b/>
      <sz val="12"/>
      <color theme="1"/>
      <name val="Times New Roman"/>
      <charset val="134"/>
    </font>
    <font>
      <sz val="12"/>
      <name val="Arial"/>
      <charset val="134"/>
    </font>
    <font>
      <u/>
      <sz val="10"/>
      <color rgb="FF800080"/>
      <name val="Times New Roman"/>
      <charset val="204"/>
    </font>
    <font>
      <sz val="11"/>
      <color theme="0"/>
      <name val="Calibri"/>
      <charset val="0"/>
      <scheme val="minor"/>
    </font>
    <font>
      <sz val="10"/>
      <color rgb="FF000000"/>
      <name val="Arial1"/>
      <charset val="134"/>
    </font>
    <font>
      <sz val="10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sz val="10"/>
      <color rgb="FF000000"/>
      <name val="Times New Roman"/>
      <charset val="134"/>
    </font>
    <font>
      <sz val="11"/>
      <color rgb="FF000000"/>
      <name val="Arial1"/>
      <charset val="134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0000"/>
      <name val="Calibri"/>
      <charset val="134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0"/>
      <color rgb="FF000000"/>
      <name val="Arial"/>
      <charset val="134"/>
    </font>
    <font>
      <sz val="11"/>
      <color rgb="FF800000"/>
      <name val="Calibri1"/>
      <charset val="134"/>
    </font>
    <font>
      <b/>
      <i/>
      <sz val="12"/>
      <color rgb="FF0000FF"/>
      <name val="Arial"/>
      <charset val="134"/>
    </font>
  </fonts>
  <fills count="46">
    <fill>
      <patternFill patternType="none"/>
    </fill>
    <fill>
      <patternFill patternType="gray125"/>
    </fill>
    <fill>
      <patternFill patternType="solid">
        <fgColor theme="0" tint="-0.149845881527146"/>
        <bgColor indexed="64"/>
      </patternFill>
    </fill>
    <fill>
      <patternFill patternType="solid">
        <fgColor rgb="FFDDDDDD"/>
        <bgColor rgb="FFDDDDDD"/>
      </patternFill>
    </fill>
    <fill>
      <patternFill patternType="solid">
        <fgColor rgb="FFEEEEEE"/>
        <bgColor rgb="FFEEEEEE"/>
      </patternFill>
    </fill>
    <fill>
      <patternFill patternType="solid">
        <fgColor rgb="FF333399"/>
        <bgColor rgb="FF333399"/>
      </patternFill>
    </fill>
    <fill>
      <patternFill patternType="solid">
        <fgColor rgb="FF92D050"/>
        <bgColor indexed="64"/>
      </patternFill>
    </fill>
    <fill>
      <patternFill patternType="solid">
        <fgColor theme="0" tint="-0.14978484450819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176" fontId="0" fillId="0" borderId="0" applyFont="0" applyFill="0" applyBorder="0" applyAlignment="0" applyProtection="0"/>
    <xf numFmtId="179" fontId="26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27" fillId="0" borderId="23" applyNumberFormat="0" applyFill="0" applyAlignment="0" applyProtection="0">
      <alignment vertical="center"/>
    </xf>
    <xf numFmtId="0" fontId="28" fillId="9" borderId="24" applyNumberFormat="0" applyAlignment="0" applyProtection="0">
      <alignment vertical="center"/>
    </xf>
    <xf numFmtId="178" fontId="25" fillId="0" borderId="0"/>
    <xf numFmtId="181" fontId="26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182" fontId="2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7" borderId="25" applyNumberFormat="0" applyFont="0" applyAlignment="0" applyProtection="0">
      <alignment vertical="center"/>
    </xf>
    <xf numFmtId="0" fontId="34" fillId="0" borderId="0"/>
    <xf numFmtId="0" fontId="29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44" fillId="36" borderId="29" applyNumberFormat="0" applyAlignment="0" applyProtection="0">
      <alignment vertical="center"/>
    </xf>
    <xf numFmtId="0" fontId="45" fillId="36" borderId="26" applyNumberFormat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0" fillId="0" borderId="0" applyNumberFormat="0" applyBorder="0" applyProtection="0"/>
    <xf numFmtId="0" fontId="24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49" fillId="0" borderId="0" applyNumberFormat="0" applyBorder="0" applyProtection="0"/>
    <xf numFmtId="0" fontId="0" fillId="0" borderId="0">
      <alignment vertical="center"/>
    </xf>
    <xf numFmtId="0" fontId="49" fillId="0" borderId="0" applyNumberFormat="0" applyBorder="0" applyProtection="0"/>
    <xf numFmtId="0" fontId="33" fillId="0" borderId="0" applyNumberFormat="0" applyBorder="0" applyProtection="0"/>
  </cellStyleXfs>
  <cellXfs count="199">
    <xf numFmtId="0" fontId="0" fillId="0" borderId="0" xfId="0"/>
    <xf numFmtId="0" fontId="1" fillId="0" borderId="0" xfId="0" applyFont="1"/>
    <xf numFmtId="0" fontId="2" fillId="2" borderId="1" xfId="55" applyFont="1" applyFill="1" applyBorder="1" applyAlignment="1">
      <alignment horizontal="center" vertical="center"/>
    </xf>
    <xf numFmtId="0" fontId="3" fillId="0" borderId="2" xfId="55" applyFont="1" applyBorder="1" applyAlignment="1">
      <alignment horizontal="center"/>
    </xf>
    <xf numFmtId="0" fontId="3" fillId="0" borderId="3" xfId="55" applyFont="1" applyBorder="1" applyAlignment="1">
      <alignment horizontal="center"/>
    </xf>
    <xf numFmtId="0" fontId="3" fillId="0" borderId="4" xfId="55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55" applyFont="1" applyBorder="1" applyAlignment="1">
      <alignment horizontal="center" vertical="center"/>
    </xf>
    <xf numFmtId="0" fontId="4" fillId="0" borderId="1" xfId="55" applyFont="1" applyBorder="1" applyAlignment="1">
      <alignment horizontal="center" vertical="center" wrapText="1"/>
    </xf>
    <xf numFmtId="180" fontId="4" fillId="0" borderId="1" xfId="5" applyFont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/>
    </xf>
    <xf numFmtId="0" fontId="3" fillId="0" borderId="1" xfId="55" applyFont="1" applyBorder="1" applyAlignment="1">
      <alignment horizontal="left" vertical="center" wrapText="1"/>
    </xf>
    <xf numFmtId="180" fontId="3" fillId="0" borderId="1" xfId="5" applyFont="1" applyBorder="1" applyAlignment="1">
      <alignment horizontal="left" vertical="center"/>
    </xf>
    <xf numFmtId="0" fontId="4" fillId="0" borderId="1" xfId="55" applyFont="1" applyBorder="1" applyAlignment="1">
      <alignment horizontal="left" vertical="center" wrapText="1"/>
    </xf>
    <xf numFmtId="180" fontId="4" fillId="0" borderId="1" xfId="5" applyFont="1" applyBorder="1" applyAlignment="1">
      <alignment horizontal="left" vertical="center"/>
    </xf>
    <xf numFmtId="0" fontId="4" fillId="0" borderId="1" xfId="55" applyFont="1" applyBorder="1" applyAlignment="1">
      <alignment horizontal="left" vertical="top" wrapText="1"/>
    </xf>
    <xf numFmtId="0" fontId="4" fillId="0" borderId="1" xfId="55" applyFont="1" applyBorder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left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0" xfId="54" applyFont="1" applyFill="1" applyAlignment="1" applyProtection="1">
      <alignment horizontal="left"/>
    </xf>
    <xf numFmtId="0" fontId="6" fillId="0" borderId="0" xfId="57" applyFont="1" applyFill="1" applyAlignment="1" applyProtection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5" borderId="7" xfId="56" applyFont="1" applyFill="1" applyBorder="1" applyAlignment="1" applyProtection="1">
      <alignment horizontal="center" vertical="center" wrapText="1"/>
    </xf>
    <xf numFmtId="0" fontId="8" fillId="0" borderId="0" xfId="56" applyFont="1" applyFill="1" applyAlignment="1" applyProtection="1">
      <alignment horizontal="center"/>
    </xf>
    <xf numFmtId="0" fontId="8" fillId="0" borderId="0" xfId="56" applyFont="1" applyFill="1" applyAlignment="1" applyProtection="1"/>
    <xf numFmtId="0" fontId="9" fillId="0" borderId="8" xfId="56" applyFont="1" applyFill="1" applyBorder="1" applyAlignment="1" applyProtection="1">
      <alignment horizontal="center" vertical="center"/>
    </xf>
    <xf numFmtId="0" fontId="9" fillId="0" borderId="8" xfId="56" applyFont="1" applyFill="1" applyBorder="1" applyAlignment="1" applyProtection="1">
      <alignment horizontal="center"/>
    </xf>
    <xf numFmtId="0" fontId="8" fillId="0" borderId="9" xfId="56" applyFont="1" applyFill="1" applyBorder="1" applyAlignment="1" applyProtection="1">
      <alignment horizontal="center"/>
    </xf>
    <xf numFmtId="10" fontId="8" fillId="0" borderId="8" xfId="56" applyNumberFormat="1" applyFont="1" applyFill="1" applyBorder="1" applyAlignment="1" applyProtection="1">
      <alignment horizontal="center"/>
    </xf>
    <xf numFmtId="10" fontId="9" fillId="0" borderId="8" xfId="56" applyNumberFormat="1" applyFont="1" applyFill="1" applyBorder="1" applyAlignment="1" applyProtection="1">
      <alignment horizontal="center"/>
    </xf>
    <xf numFmtId="0" fontId="8" fillId="0" borderId="10" xfId="56" applyFont="1" applyFill="1" applyBorder="1" applyAlignment="1" applyProtection="1">
      <alignment horizontal="center"/>
    </xf>
    <xf numFmtId="0" fontId="9" fillId="0" borderId="7" xfId="56" applyFont="1" applyFill="1" applyBorder="1" applyAlignment="1" applyProtection="1">
      <alignment horizontal="center"/>
    </xf>
    <xf numFmtId="0" fontId="9" fillId="0" borderId="9" xfId="56" applyFont="1" applyFill="1" applyBorder="1" applyAlignment="1" applyProtection="1">
      <alignment horizontal="center"/>
    </xf>
    <xf numFmtId="184" fontId="8" fillId="0" borderId="8" xfId="56" applyNumberFormat="1" applyFont="1" applyFill="1" applyBorder="1" applyAlignment="1" applyProtection="1">
      <alignment horizontal="center"/>
    </xf>
    <xf numFmtId="184" fontId="9" fillId="0" borderId="8" xfId="56" applyNumberFormat="1" applyFont="1" applyFill="1" applyBorder="1" applyAlignment="1" applyProtection="1">
      <alignment horizontal="center"/>
    </xf>
    <xf numFmtId="0" fontId="9" fillId="0" borderId="8" xfId="56" applyFont="1" applyFill="1" applyBorder="1" applyAlignment="1" applyProtection="1">
      <alignment horizontal="right"/>
    </xf>
    <xf numFmtId="0" fontId="8" fillId="0" borderId="8" xfId="56" applyFont="1" applyFill="1" applyBorder="1" applyAlignment="1" applyProtection="1">
      <alignment horizontal="right" vertical="top"/>
    </xf>
    <xf numFmtId="0" fontId="8" fillId="0" borderId="8" xfId="56" applyFont="1" applyFill="1" applyBorder="1" applyAlignment="1" applyProtection="1">
      <alignment wrapText="1"/>
    </xf>
    <xf numFmtId="0" fontId="8" fillId="0" borderId="8" xfId="56" applyFont="1" applyFill="1" applyBorder="1" applyAlignment="1" applyProtection="1">
      <alignment horizontal="right"/>
    </xf>
    <xf numFmtId="0" fontId="8" fillId="0" borderId="8" xfId="56" applyFont="1" applyFill="1" applyBorder="1" applyAlignment="1" applyProtection="1"/>
    <xf numFmtId="0" fontId="8" fillId="0" borderId="5" xfId="56" applyFont="1" applyFill="1" applyBorder="1" applyAlignment="1" applyProtection="1">
      <alignment horizontal="center" vertical="center"/>
    </xf>
    <xf numFmtId="0" fontId="8" fillId="0" borderId="6" xfId="56" applyFont="1" applyFill="1" applyBorder="1" applyAlignment="1" applyProtection="1">
      <alignment horizontal="center"/>
    </xf>
    <xf numFmtId="49" fontId="8" fillId="0" borderId="11" xfId="56" applyNumberFormat="1" applyFont="1" applyFill="1" applyBorder="1" applyAlignment="1" applyProtection="1">
      <alignment horizontal="center" vertical="center"/>
    </xf>
    <xf numFmtId="0" fontId="8" fillId="0" borderId="12" xfId="56" applyFont="1" applyFill="1" applyBorder="1" applyAlignment="1" applyProtection="1">
      <alignment horizontal="center"/>
    </xf>
    <xf numFmtId="185" fontId="6" fillId="0" borderId="6" xfId="56" applyNumberFormat="1" applyFont="1" applyFill="1" applyBorder="1" applyAlignment="1" applyProtection="1">
      <alignment horizontal="center"/>
    </xf>
    <xf numFmtId="186" fontId="6" fillId="0" borderId="6" xfId="56" applyNumberFormat="1" applyFont="1" applyFill="1" applyBorder="1" applyAlignment="1" applyProtection="1">
      <alignment horizontal="center"/>
    </xf>
    <xf numFmtId="187" fontId="8" fillId="0" borderId="12" xfId="56" applyNumberFormat="1" applyFont="1" applyFill="1" applyBorder="1" applyAlignment="1" applyProtection="1">
      <alignment horizontal="center"/>
    </xf>
    <xf numFmtId="183" fontId="8" fillId="0" borderId="6" xfId="56" applyNumberFormat="1" applyFont="1" applyFill="1" applyBorder="1" applyAlignment="1" applyProtection="1">
      <alignment horizontal="center"/>
    </xf>
    <xf numFmtId="188" fontId="8" fillId="0" borderId="6" xfId="56" applyNumberFormat="1" applyFont="1" applyFill="1" applyBorder="1" applyAlignment="1" applyProtection="1">
      <alignment horizontal="center"/>
    </xf>
    <xf numFmtId="188" fontId="8" fillId="0" borderId="12" xfId="56" applyNumberFormat="1" applyFont="1" applyFill="1" applyBorder="1" applyAlignment="1" applyProtection="1">
      <alignment horizontal="center"/>
    </xf>
    <xf numFmtId="49" fontId="8" fillId="0" borderId="11" xfId="56" applyNumberFormat="1" applyFont="1" applyFill="1" applyBorder="1" applyAlignment="1" applyProtection="1">
      <alignment horizontal="left" vertical="center"/>
    </xf>
    <xf numFmtId="189" fontId="8" fillId="0" borderId="6" xfId="56" applyNumberFormat="1" applyFont="1" applyFill="1" applyBorder="1" applyAlignment="1" applyProtection="1">
      <alignment horizontal="center" vertical="center"/>
    </xf>
    <xf numFmtId="0" fontId="7" fillId="5" borderId="5" xfId="56" applyFont="1" applyFill="1" applyBorder="1" applyAlignment="1" applyProtection="1">
      <alignment horizontal="right" vertical="center"/>
    </xf>
    <xf numFmtId="10" fontId="7" fillId="5" borderId="11" xfId="56" applyNumberFormat="1" applyFont="1" applyFill="1" applyBorder="1" applyAlignment="1" applyProtection="1">
      <alignment horizontal="left" vertical="center"/>
    </xf>
    <xf numFmtId="0" fontId="10" fillId="0" borderId="0" xfId="56" applyFont="1" applyFill="1" applyAlignment="1" applyProtection="1">
      <alignment horizontal="justify" wrapText="1"/>
    </xf>
    <xf numFmtId="0" fontId="10" fillId="0" borderId="0" xfId="56" applyFont="1" applyFill="1" applyAlignment="1" applyProtection="1">
      <alignment horizontal="justify" vertical="center" wrapText="1"/>
    </xf>
    <xf numFmtId="0" fontId="3" fillId="0" borderId="0" xfId="0" applyFont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11" fillId="0" borderId="0" xfId="49" applyFont="1" applyFill="1" applyAlignment="1" applyProtection="1">
      <alignment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8" xfId="56" applyFont="1" applyFill="1" applyBorder="1" applyAlignment="1" applyProtection="1">
      <alignment horizontal="center" vertical="center" wrapText="1"/>
    </xf>
    <xf numFmtId="191" fontId="8" fillId="0" borderId="7" xfId="56" applyNumberFormat="1" applyFont="1" applyFill="1" applyBorder="1" applyAlignment="1" applyProtection="1">
      <alignment horizontal="center"/>
    </xf>
    <xf numFmtId="184" fontId="9" fillId="0" borderId="7" xfId="56" applyNumberFormat="1" applyFont="1" applyFill="1" applyBorder="1" applyAlignment="1" applyProtection="1">
      <alignment horizontal="center"/>
    </xf>
    <xf numFmtId="10" fontId="9" fillId="0" borderId="8" xfId="56" applyNumberFormat="1" applyFont="1" applyFill="1" applyBorder="1" applyAlignment="1" applyProtection="1"/>
    <xf numFmtId="0" fontId="0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0" fillId="0" borderId="0" xfId="0" applyFont="1"/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0" fontId="12" fillId="0" borderId="1" xfId="4" applyNumberFormat="1" applyFont="1" applyBorder="1" applyAlignment="1">
      <alignment horizontal="right" vertical="center"/>
    </xf>
    <xf numFmtId="10" fontId="12" fillId="0" borderId="1" xfId="0" applyNumberFormat="1" applyFont="1" applyFill="1" applyBorder="1" applyAlignment="1">
      <alignment horizontal="right"/>
    </xf>
    <xf numFmtId="4" fontId="12" fillId="0" borderId="13" xfId="0" applyNumberFormat="1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2" fillId="0" borderId="14" xfId="0" applyNumberFormat="1" applyFont="1" applyFill="1" applyBorder="1" applyAlignment="1">
      <alignment horizontal="right" vertical="center"/>
    </xf>
    <xf numFmtId="4" fontId="12" fillId="0" borderId="0" xfId="0" applyNumberFormat="1" applyFont="1" applyAlignment="1">
      <alignment horizontal="left"/>
    </xf>
    <xf numFmtId="0" fontId="12" fillId="6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4" fontId="12" fillId="0" borderId="15" xfId="0" applyNumberFormat="1" applyFont="1" applyFill="1" applyBorder="1" applyAlignment="1">
      <alignment horizontal="right" vertical="center"/>
    </xf>
    <xf numFmtId="10" fontId="12" fillId="0" borderId="1" xfId="0" applyNumberFormat="1" applyFont="1" applyBorder="1" applyAlignment="1">
      <alignment horizontal="right" vertical="center"/>
    </xf>
    <xf numFmtId="4" fontId="12" fillId="0" borderId="13" xfId="0" applyNumberFormat="1" applyFont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0" fontId="12" fillId="6" borderId="1" xfId="0" applyFont="1" applyFill="1" applyBorder="1" applyAlignment="1">
      <alignment horizontal="right" vertical="center"/>
    </xf>
    <xf numFmtId="4" fontId="12" fillId="0" borderId="15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10" fontId="12" fillId="0" borderId="1" xfId="4" applyNumberFormat="1" applyFont="1" applyBorder="1" applyAlignment="1">
      <alignment horizontal="right" vertical="top"/>
    </xf>
    <xf numFmtId="10" fontId="12" fillId="0" borderId="1" xfId="0" applyNumberFormat="1" applyFont="1" applyFill="1" applyBorder="1" applyAlignment="1">
      <alignment horizontal="right" vertical="top"/>
    </xf>
    <xf numFmtId="0" fontId="12" fillId="0" borderId="0" xfId="0" applyFont="1" applyAlignment="1">
      <alignment horizontal="left" vertical="top"/>
    </xf>
    <xf numFmtId="0" fontId="0" fillId="0" borderId="0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/>
    </xf>
    <xf numFmtId="4" fontId="12" fillId="0" borderId="1" xfId="0" applyNumberFormat="1" applyFont="1" applyFill="1" applyBorder="1" applyAlignment="1">
      <alignment horizontal="right" vertical="top"/>
    </xf>
    <xf numFmtId="0" fontId="12" fillId="6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0" fillId="0" borderId="0" xfId="0" applyFont="1" applyBorder="1"/>
    <xf numFmtId="0" fontId="12" fillId="0" borderId="1" xfId="0" applyFont="1" applyBorder="1" applyAlignment="1">
      <alignment horizontal="left" vertical="center" wrapText="1"/>
    </xf>
    <xf numFmtId="10" fontId="12" fillId="0" borderId="1" xfId="4" applyNumberFormat="1" applyFont="1" applyFill="1" applyBorder="1" applyAlignment="1">
      <alignment horizontal="right" vertical="top"/>
    </xf>
    <xf numFmtId="10" fontId="12" fillId="0" borderId="1" xfId="0" applyNumberFormat="1" applyFont="1" applyBorder="1" applyAlignment="1">
      <alignment horizontal="right" vertical="top"/>
    </xf>
    <xf numFmtId="0" fontId="14" fillId="2" borderId="1" xfId="0" applyFont="1" applyFill="1" applyBorder="1" applyAlignment="1">
      <alignment horizontal="left" vertical="center"/>
    </xf>
    <xf numFmtId="10" fontId="12" fillId="0" borderId="1" xfId="0" applyNumberFormat="1" applyFont="1" applyBorder="1" applyAlignment="1">
      <alignment horizontal="center" vertical="center"/>
    </xf>
    <xf numFmtId="10" fontId="0" fillId="0" borderId="0" xfId="0" applyNumberFormat="1" applyFont="1" applyBorder="1"/>
    <xf numFmtId="4" fontId="12" fillId="0" borderId="1" xfId="0" applyNumberFormat="1" applyFont="1" applyBorder="1"/>
    <xf numFmtId="2" fontId="15" fillId="0" borderId="0" xfId="0" applyNumberFormat="1" applyFont="1" applyBorder="1"/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right" vertical="center"/>
    </xf>
    <xf numFmtId="4" fontId="12" fillId="0" borderId="0" xfId="0" applyNumberFormat="1" applyFont="1" applyFill="1"/>
    <xf numFmtId="0" fontId="12" fillId="0" borderId="0" xfId="0" applyFont="1" applyFill="1" applyAlignment="1">
      <alignment horizontal="right" vertic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Alignment="1">
      <alignment horizontal="right" vertical="center"/>
    </xf>
    <xf numFmtId="10" fontId="12" fillId="0" borderId="0" xfId="4" applyNumberFormat="1" applyFont="1" applyFill="1" applyBorder="1" applyAlignment="1">
      <alignment horizontal="right" vertical="center"/>
    </xf>
    <xf numFmtId="0" fontId="16" fillId="7" borderId="1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right" vertical="center"/>
    </xf>
    <xf numFmtId="0" fontId="16" fillId="8" borderId="17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vertical="center" wrapText="1"/>
    </xf>
    <xf numFmtId="0" fontId="16" fillId="8" borderId="0" xfId="0" applyFont="1" applyFill="1" applyAlignment="1">
      <alignment vertical="center" wrapText="1"/>
    </xf>
    <xf numFmtId="0" fontId="20" fillId="9" borderId="18" xfId="0" applyFont="1" applyFill="1" applyBorder="1" applyAlignment="1">
      <alignment horizontal="center" vertical="center" wrapText="1"/>
    </xf>
    <xf numFmtId="0" fontId="20" fillId="9" borderId="12" xfId="0" applyFont="1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 wrapText="1"/>
    </xf>
    <xf numFmtId="0" fontId="21" fillId="10" borderId="16" xfId="0" applyFont="1" applyFill="1" applyBorder="1" applyAlignment="1">
      <alignment horizontal="left"/>
    </xf>
    <xf numFmtId="0" fontId="20" fillId="11" borderId="8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21" fillId="12" borderId="20" xfId="0" applyFont="1" applyFill="1" applyBorder="1" applyAlignment="1">
      <alignment horizontal="center" vertical="center"/>
    </xf>
    <xf numFmtId="0" fontId="22" fillId="13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 shrinkToFit="1"/>
    </xf>
    <xf numFmtId="2" fontId="8" fillId="13" borderId="8" xfId="0" applyNumberFormat="1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7" fillId="14" borderId="0" xfId="0" applyFont="1" applyFill="1" applyBorder="1" applyAlignment="1">
      <alignment horizontal="right" vertical="center" wrapText="1"/>
    </xf>
    <xf numFmtId="0" fontId="23" fillId="0" borderId="8" xfId="13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176" fontId="17" fillId="0" borderId="1" xfId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0" fontId="22" fillId="13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2" fillId="0" borderId="8" xfId="0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 shrinkToFit="1"/>
    </xf>
    <xf numFmtId="190" fontId="17" fillId="0" borderId="1" xfId="0" applyNumberFormat="1" applyFont="1" applyFill="1" applyBorder="1" applyAlignment="1">
      <alignment horizontal="right" vertical="center"/>
    </xf>
    <xf numFmtId="0" fontId="8" fillId="11" borderId="5" xfId="0" applyFont="1" applyFill="1" applyBorder="1" applyAlignment="1">
      <alignment horizontal="center" vertical="center" wrapText="1"/>
    </xf>
    <xf numFmtId="0" fontId="22" fillId="13" borderId="9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 shrinkToFit="1"/>
    </xf>
    <xf numFmtId="2" fontId="8" fillId="13" borderId="1" xfId="0" applyNumberFormat="1" applyFont="1" applyFill="1" applyBorder="1" applyAlignment="1">
      <alignment horizontal="center" vertical="center" wrapText="1" shrinkToFit="1"/>
    </xf>
    <xf numFmtId="0" fontId="17" fillId="15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21" fillId="12" borderId="2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76" fontId="17" fillId="0" borderId="1" xfId="1" applyFont="1" applyFill="1" applyBorder="1" applyAlignment="1">
      <alignment horizontal="right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20" fillId="9" borderId="11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right" vertical="center" wrapText="1"/>
    </xf>
    <xf numFmtId="176" fontId="17" fillId="14" borderId="1" xfId="1" applyFont="1" applyFill="1" applyBorder="1" applyAlignment="1">
      <alignment horizontal="right" vertical="center" wrapText="1"/>
    </xf>
    <xf numFmtId="0" fontId="8" fillId="13" borderId="8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 wrapText="1"/>
    </xf>
    <xf numFmtId="0" fontId="0" fillId="14" borderId="1" xfId="0" applyFill="1" applyBorder="1"/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7" fillId="14" borderId="0" xfId="0" applyFont="1" applyFill="1" applyBorder="1" applyAlignment="1">
      <alignment vertical="center" wrapText="1"/>
    </xf>
    <xf numFmtId="2" fontId="22" fillId="0" borderId="8" xfId="0" applyNumberFormat="1" applyFont="1" applyFill="1" applyBorder="1" applyAlignment="1">
      <alignment horizontal="center" vertical="center" wrapText="1" shrinkToFit="1"/>
    </xf>
    <xf numFmtId="0" fontId="19" fillId="7" borderId="1" xfId="0" applyFont="1" applyFill="1" applyBorder="1" applyAlignment="1">
      <alignment horizontal="center" vertical="center" wrapText="1"/>
    </xf>
    <xf numFmtId="2" fontId="19" fillId="14" borderId="1" xfId="0" applyNumberFormat="1" applyFont="1" applyFill="1" applyBorder="1" applyAlignment="1">
      <alignment horizontal="right" vertical="center" wrapText="1"/>
    </xf>
    <xf numFmtId="2" fontId="19" fillId="7" borderId="1" xfId="0" applyNumberFormat="1" applyFont="1" applyFill="1" applyBorder="1" applyAlignment="1">
      <alignment horizontal="center" vertical="center"/>
    </xf>
  </cellXfs>
  <cellStyles count="58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Vírgula 7" xfId="5"/>
    <cellStyle name="Célula Vinculada" xfId="6" builtinId="24"/>
    <cellStyle name="Célula de Verificação" xfId="7" builtinId="23"/>
    <cellStyle name="TableStyleLight1" xfId="8"/>
    <cellStyle name="Moeda [0]" xfId="9" builtinId="7"/>
    <cellStyle name="20% - Ênfase 3" xfId="10" builtinId="38"/>
    <cellStyle name="Moeda" xfId="11" builtinId="4"/>
    <cellStyle name="Hyperlink seguido" xfId="12" builtinId="9"/>
    <cellStyle name="Hyperlink" xfId="13" builtinId="8"/>
    <cellStyle name="40% - Ênfase 2" xfId="14" builtinId="35"/>
    <cellStyle name="Observação" xfId="15" builtinId="10"/>
    <cellStyle name="Normal 2" xfId="16"/>
    <cellStyle name="40% - Ênfase 6" xfId="17" builtinId="51"/>
    <cellStyle name="Texto de Aviso" xfId="18" builtinId="11"/>
    <cellStyle name="Normal_Pesquisa no referencial 10 de maio de 2013 2" xfId="19"/>
    <cellStyle name="Título" xfId="20" builtinId="15"/>
    <cellStyle name="Texto Explicativo" xfId="21" builtinId="53"/>
    <cellStyle name="Ênfase 3" xfId="22" builtinId="37"/>
    <cellStyle name="Título 1" xfId="23" builtinId="16"/>
    <cellStyle name="Ênfase 4" xfId="24" builtinId="41"/>
    <cellStyle name="Título 2" xfId="25" builtinId="17"/>
    <cellStyle name="Ênfase 5" xfId="26" builtinId="45"/>
    <cellStyle name="Título 3" xfId="27" builtinId="18"/>
    <cellStyle name="Ênfase 6" xfId="28" builtinId="49"/>
    <cellStyle name="Título 4" xfId="29" builtinId="19"/>
    <cellStyle name="Entrada" xfId="30" builtinId="20"/>
    <cellStyle name="Saída" xfId="31" builtinId="21"/>
    <cellStyle name="Cálculo" xfId="32" builtinId="22"/>
    <cellStyle name="Total" xfId="33" builtinId="25"/>
    <cellStyle name="40% - Ênfase 1" xfId="34" builtinId="31"/>
    <cellStyle name="Bom" xfId="35" builtinId="26"/>
    <cellStyle name="Ruim" xfId="36" builtinId="27"/>
    <cellStyle name="Neutro" xfId="37" builtinId="28"/>
    <cellStyle name="20% - Ênfase 5" xfId="38" builtinId="46"/>
    <cellStyle name="Ênfase 1" xfId="39" builtinId="29"/>
    <cellStyle name="20% - Ênfase 1" xfId="40" builtinId="30"/>
    <cellStyle name="60% - Ênfase 1" xfId="41" builtinId="32"/>
    <cellStyle name="20% - Ênfase 6" xfId="42" builtinId="50"/>
    <cellStyle name="Ênfase 2" xfId="43" builtinId="33"/>
    <cellStyle name="20% - Ênfase 2" xfId="44" builtinId="34"/>
    <cellStyle name="60% - Ênfase 2" xfId="45" builtinId="36"/>
    <cellStyle name="40% - Ênfase 3" xfId="46" builtinId="39"/>
    <cellStyle name="60% - Ênfase 3" xfId="47" builtinId="40"/>
    <cellStyle name="20% - Ênfase 4" xfId="48" builtinId="42"/>
    <cellStyle name="Normal 11" xfId="49"/>
    <cellStyle name="60% - Ênfase 4" xfId="50" builtinId="44"/>
    <cellStyle name="40% - Ênfase 5" xfId="51" builtinId="47"/>
    <cellStyle name="60% - Ênfase 5" xfId="52" builtinId="48"/>
    <cellStyle name="60% - Ênfase 6" xfId="53" builtinId="52"/>
    <cellStyle name="Normal_Orçamento_Sinalização Viária" xfId="54"/>
    <cellStyle name="Normal 19" xfId="55"/>
    <cellStyle name="Normal 2 10" xfId="56"/>
    <cellStyle name="Normal_aPlanilha Orçamentária Modelo" xfId="57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mericanas.com.br/produto/105511778?opn=YSMESP&amp;sellerid=85014793000150&amp;epar=bp_pl_00_go_todos-os-produtos_geral_gmv&amp;WT.srch=1&amp;acc=e789ea56094489dffd798f86ff51c7a9&amp;i=5cb006db49f937f6258de38d&amp;o=5d43f59c6c28a3cb504a73f3&amp;gclid=EAIaIQobChMImozn76eF7wIVUQSRCh1NzAwCEAQYAiABEgKPi_D_BwE, acesso 15/06/2021" TargetMode="Externa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view="pageBreakPreview" zoomScale="85" zoomScaleNormal="100" workbookViewId="0">
      <selection activeCell="A3" sqref="A3:E3"/>
    </sheetView>
  </sheetViews>
  <sheetFormatPr defaultColWidth="9" defaultRowHeight="15"/>
  <cols>
    <col min="1" max="1" width="31.1428571428571" customWidth="1"/>
    <col min="2" max="2" width="27.1428571428571" customWidth="1"/>
    <col min="3" max="3" width="28.4285714285714" customWidth="1"/>
    <col min="4" max="4" width="27" customWidth="1"/>
    <col min="5" max="5" width="23.4571428571429" customWidth="1"/>
    <col min="7" max="7" width="26.047619047619" customWidth="1"/>
    <col min="8" max="8" width="26.5238095238095" customWidth="1"/>
    <col min="9" max="9" width="28.9047619047619" customWidth="1"/>
  </cols>
  <sheetData>
    <row r="1" ht="15.75" spans="1:8">
      <c r="A1" s="133" t="s">
        <v>0</v>
      </c>
      <c r="B1" s="133"/>
      <c r="C1" s="133"/>
      <c r="D1" s="133"/>
      <c r="E1" s="133"/>
      <c r="G1" s="134"/>
      <c r="H1" s="134"/>
    </row>
    <row r="2" ht="15.75" spans="1:8">
      <c r="A2" s="135"/>
      <c r="B2" s="136"/>
      <c r="C2" s="136"/>
      <c r="D2" s="136"/>
      <c r="E2" s="137"/>
      <c r="G2" s="138"/>
      <c r="H2" s="138"/>
    </row>
    <row r="3" ht="15.75" spans="1:8">
      <c r="A3" s="139" t="s">
        <v>1</v>
      </c>
      <c r="B3" s="139"/>
      <c r="C3" s="139"/>
      <c r="D3" s="139"/>
      <c r="E3" s="139"/>
      <c r="G3" s="140"/>
      <c r="H3" s="140"/>
    </row>
    <row r="4" ht="15.75" spans="1:8">
      <c r="A4" s="141"/>
      <c r="B4" s="141"/>
      <c r="C4" s="141"/>
      <c r="D4" s="141"/>
      <c r="E4" s="141"/>
      <c r="G4" s="140"/>
      <c r="H4" s="140"/>
    </row>
    <row r="5" ht="16.5" spans="1:8">
      <c r="A5" s="142" t="s">
        <v>2</v>
      </c>
      <c r="B5" s="143"/>
      <c r="C5" s="143"/>
      <c r="D5" s="143"/>
      <c r="E5" s="144"/>
      <c r="G5" s="145"/>
      <c r="H5" s="145"/>
    </row>
    <row r="6" ht="15.75" spans="1:8">
      <c r="A6" s="146" t="s">
        <v>3</v>
      </c>
      <c r="B6" s="146" t="s">
        <v>4</v>
      </c>
      <c r="C6" s="146" t="s">
        <v>5</v>
      </c>
      <c r="D6" s="146" t="s">
        <v>6</v>
      </c>
      <c r="E6" s="147"/>
      <c r="G6" s="148" t="s">
        <v>7</v>
      </c>
      <c r="H6" s="148" t="s">
        <v>8</v>
      </c>
    </row>
    <row r="7" ht="105" spans="1:8">
      <c r="A7" s="149" t="s">
        <v>9</v>
      </c>
      <c r="B7" s="150" t="s">
        <v>10</v>
      </c>
      <c r="C7" s="150" t="s">
        <v>11</v>
      </c>
      <c r="D7" s="150" t="s">
        <v>12</v>
      </c>
      <c r="E7" s="151" t="s">
        <v>13</v>
      </c>
      <c r="G7" s="152"/>
      <c r="H7" s="152"/>
    </row>
    <row r="8" ht="45" spans="1:8">
      <c r="A8" s="149" t="s">
        <v>14</v>
      </c>
      <c r="B8" s="153">
        <v>105.55</v>
      </c>
      <c r="C8" s="153">
        <v>105.89</v>
      </c>
      <c r="D8" s="153">
        <v>112.58</v>
      </c>
      <c r="E8" s="154">
        <f>MEDIAN(B8:D8)</f>
        <v>105.89</v>
      </c>
      <c r="G8" s="155"/>
      <c r="H8" s="155"/>
    </row>
    <row r="9" ht="16.5" spans="1:8">
      <c r="A9" s="156"/>
      <c r="B9" s="156"/>
      <c r="C9" s="156"/>
      <c r="D9" s="156"/>
      <c r="E9" s="156"/>
      <c r="G9" s="157"/>
      <c r="H9" s="157"/>
    </row>
    <row r="10" ht="15.75" spans="1:8">
      <c r="A10" s="146" t="s">
        <v>15</v>
      </c>
      <c r="B10" s="146" t="s">
        <v>4</v>
      </c>
      <c r="C10" s="146" t="s">
        <v>5</v>
      </c>
      <c r="D10" s="146" t="s">
        <v>6</v>
      </c>
      <c r="E10" s="147"/>
      <c r="G10" s="148" t="s">
        <v>7</v>
      </c>
      <c r="H10" s="148" t="s">
        <v>8</v>
      </c>
    </row>
    <row r="11" ht="153" spans="1:8">
      <c r="A11" s="149" t="s">
        <v>9</v>
      </c>
      <c r="B11" s="158" t="s">
        <v>16</v>
      </c>
      <c r="C11" s="150" t="s">
        <v>17</v>
      </c>
      <c r="D11" s="150" t="s">
        <v>12</v>
      </c>
      <c r="E11" s="151" t="s">
        <v>13</v>
      </c>
      <c r="G11" s="152"/>
      <c r="H11" s="152"/>
    </row>
    <row r="12" ht="45" spans="1:8">
      <c r="A12" s="149" t="s">
        <v>18</v>
      </c>
      <c r="B12" s="153">
        <v>226.18</v>
      </c>
      <c r="C12" s="153">
        <v>138.42</v>
      </c>
      <c r="D12" s="153">
        <v>250.71</v>
      </c>
      <c r="E12" s="154">
        <f>MEDIAN(B12:D12)</f>
        <v>226.18</v>
      </c>
      <c r="G12" s="155"/>
      <c r="H12" s="155"/>
    </row>
    <row r="13" ht="16.5" spans="1:8">
      <c r="A13" s="156"/>
      <c r="B13" s="156"/>
      <c r="C13" s="156"/>
      <c r="D13" s="156"/>
      <c r="E13" s="156"/>
      <c r="G13" s="157"/>
      <c r="H13" s="157"/>
    </row>
    <row r="14" ht="15.75" spans="1:8">
      <c r="A14" s="146" t="s">
        <v>19</v>
      </c>
      <c r="B14" s="146" t="s">
        <v>4</v>
      </c>
      <c r="C14" s="146" t="s">
        <v>5</v>
      </c>
      <c r="D14" s="146" t="s">
        <v>6</v>
      </c>
      <c r="E14" s="147"/>
      <c r="G14" s="148" t="s">
        <v>7</v>
      </c>
      <c r="H14" s="148" t="s">
        <v>8</v>
      </c>
    </row>
    <row r="15" ht="157.5" spans="1:9">
      <c r="A15" s="149" t="s">
        <v>9</v>
      </c>
      <c r="B15" s="150" t="s">
        <v>20</v>
      </c>
      <c r="C15" s="150" t="s">
        <v>12</v>
      </c>
      <c r="D15" s="150" t="s">
        <v>10</v>
      </c>
      <c r="E15" s="151" t="s">
        <v>13</v>
      </c>
      <c r="G15" s="152" t="s">
        <v>21</v>
      </c>
      <c r="H15" s="159" t="s">
        <v>22</v>
      </c>
      <c r="I15" s="152" t="s">
        <v>21</v>
      </c>
    </row>
    <row r="16" ht="37" customHeight="1" spans="1:9">
      <c r="A16" s="149" t="s">
        <v>23</v>
      </c>
      <c r="B16" s="153">
        <v>12.13</v>
      </c>
      <c r="C16" s="153">
        <v>24.82</v>
      </c>
      <c r="D16" s="153">
        <v>13.45</v>
      </c>
      <c r="E16" s="154">
        <f>MEDIAN(B16:D16)</f>
        <v>13.45</v>
      </c>
      <c r="G16" s="160">
        <v>21.19</v>
      </c>
      <c r="H16" s="161">
        <v>18</v>
      </c>
      <c r="I16" s="160">
        <v>21.19</v>
      </c>
    </row>
    <row r="17" ht="15.75" spans="1:8">
      <c r="A17" s="156"/>
      <c r="B17" s="156"/>
      <c r="C17" s="156"/>
      <c r="D17" s="156"/>
      <c r="E17" s="156"/>
      <c r="G17" s="162"/>
      <c r="H17" s="162"/>
    </row>
    <row r="18" ht="16.5" spans="1:8">
      <c r="A18" s="146" t="s">
        <v>24</v>
      </c>
      <c r="B18" s="146" t="s">
        <v>4</v>
      </c>
      <c r="C18" s="146" t="s">
        <v>5</v>
      </c>
      <c r="D18" s="146" t="s">
        <v>6</v>
      </c>
      <c r="E18" s="147"/>
      <c r="G18" s="162"/>
      <c r="H18" s="162"/>
    </row>
    <row r="19" ht="135" spans="1:8">
      <c r="A19" s="149" t="s">
        <v>9</v>
      </c>
      <c r="B19" s="150" t="s">
        <v>20</v>
      </c>
      <c r="C19" s="150" t="s">
        <v>12</v>
      </c>
      <c r="D19" s="150" t="s">
        <v>25</v>
      </c>
      <c r="E19" s="151" t="s">
        <v>13</v>
      </c>
      <c r="G19" s="148" t="s">
        <v>7</v>
      </c>
      <c r="H19" s="148" t="s">
        <v>8</v>
      </c>
    </row>
    <row r="20" ht="48" customHeight="1" spans="1:9">
      <c r="A20" s="149" t="s">
        <v>26</v>
      </c>
      <c r="B20" s="153">
        <v>17.71</v>
      </c>
      <c r="C20" s="153">
        <v>22.39</v>
      </c>
      <c r="D20" s="153">
        <v>17.5</v>
      </c>
      <c r="E20" s="154">
        <f>MEDIAN(B20:D20)</f>
        <v>17.71</v>
      </c>
      <c r="G20" s="152" t="s">
        <v>21</v>
      </c>
      <c r="H20" s="159" t="s">
        <v>27</v>
      </c>
      <c r="I20" s="152" t="s">
        <v>21</v>
      </c>
    </row>
    <row r="21" ht="15.75" spans="1:9">
      <c r="A21" s="156"/>
      <c r="B21" s="156"/>
      <c r="C21" s="156"/>
      <c r="D21" s="156"/>
      <c r="E21" s="156"/>
      <c r="G21" s="160">
        <v>25.29</v>
      </c>
      <c r="H21" s="161">
        <v>23</v>
      </c>
      <c r="I21" s="160">
        <v>25.29</v>
      </c>
    </row>
    <row r="22" ht="16.5" spans="1:8">
      <c r="A22" s="146" t="s">
        <v>28</v>
      </c>
      <c r="B22" s="146" t="s">
        <v>4</v>
      </c>
      <c r="C22" s="146" t="s">
        <v>5</v>
      </c>
      <c r="D22" s="146" t="s">
        <v>6</v>
      </c>
      <c r="E22" s="147"/>
      <c r="G22" s="163"/>
      <c r="H22" s="163"/>
    </row>
    <row r="23" ht="105" spans="1:8">
      <c r="A23" s="164" t="s">
        <v>9</v>
      </c>
      <c r="B23" s="150" t="s">
        <v>20</v>
      </c>
      <c r="C23" s="165" t="s">
        <v>12</v>
      </c>
      <c r="D23" s="150" t="s">
        <v>10</v>
      </c>
      <c r="E23" s="166" t="s">
        <v>13</v>
      </c>
      <c r="G23" s="148" t="s">
        <v>7</v>
      </c>
      <c r="H23" s="148" t="s">
        <v>8</v>
      </c>
    </row>
    <row r="24" ht="110.25" spans="1:8">
      <c r="A24" s="149" t="s">
        <v>29</v>
      </c>
      <c r="B24" s="153">
        <v>14.94</v>
      </c>
      <c r="C24" s="153">
        <v>9.89</v>
      </c>
      <c r="D24" s="153">
        <v>13.5</v>
      </c>
      <c r="E24" s="154">
        <f>MEDIAN(B24:D24)</f>
        <v>13.5</v>
      </c>
      <c r="G24" s="152" t="s">
        <v>30</v>
      </c>
      <c r="H24" s="152"/>
    </row>
    <row r="25" ht="15.75" spans="1:8">
      <c r="A25" s="156"/>
      <c r="B25" s="156"/>
      <c r="C25" s="156"/>
      <c r="D25" s="156"/>
      <c r="E25" s="156"/>
      <c r="G25" s="167">
        <v>13.5</v>
      </c>
      <c r="H25" s="167"/>
    </row>
    <row r="26" ht="16.5" spans="1:8">
      <c r="A26" s="146" t="s">
        <v>31</v>
      </c>
      <c r="B26" s="146" t="s">
        <v>4</v>
      </c>
      <c r="C26" s="146" t="s">
        <v>5</v>
      </c>
      <c r="D26" s="146" t="s">
        <v>6</v>
      </c>
      <c r="E26" s="147"/>
      <c r="G26" s="162"/>
      <c r="H26" s="162"/>
    </row>
    <row r="27" ht="135" spans="1:8">
      <c r="A27" s="149" t="s">
        <v>32</v>
      </c>
      <c r="B27" s="150" t="s">
        <v>20</v>
      </c>
      <c r="C27" s="168" t="s">
        <v>33</v>
      </c>
      <c r="D27" s="150" t="s">
        <v>10</v>
      </c>
      <c r="E27" s="151" t="s">
        <v>13</v>
      </c>
      <c r="G27" s="148" t="s">
        <v>7</v>
      </c>
      <c r="H27" s="148" t="s">
        <v>8</v>
      </c>
    </row>
    <row r="28" ht="78.75" spans="1:8">
      <c r="A28" s="149" t="s">
        <v>34</v>
      </c>
      <c r="B28" s="153">
        <v>22.47</v>
      </c>
      <c r="C28" s="153">
        <v>24</v>
      </c>
      <c r="D28" s="169">
        <v>25.5</v>
      </c>
      <c r="E28" s="154">
        <f>MEDIAN(B28:D28)</f>
        <v>24</v>
      </c>
      <c r="G28" s="159" t="s">
        <v>35</v>
      </c>
      <c r="H28" s="159"/>
    </row>
    <row r="29" ht="15.75" spans="1:8">
      <c r="A29" s="156"/>
      <c r="B29" s="156"/>
      <c r="C29" s="156"/>
      <c r="D29" s="156"/>
      <c r="E29" s="156"/>
      <c r="G29" s="170">
        <v>16.77</v>
      </c>
      <c r="H29" s="170"/>
    </row>
    <row r="30" ht="16.5" spans="1:8">
      <c r="A30" s="146" t="s">
        <v>36</v>
      </c>
      <c r="B30" s="146" t="s">
        <v>4</v>
      </c>
      <c r="C30" s="146" t="s">
        <v>5</v>
      </c>
      <c r="D30" s="146" t="s">
        <v>6</v>
      </c>
      <c r="E30" s="171"/>
      <c r="G30" s="162"/>
      <c r="H30" s="162"/>
    </row>
    <row r="31" ht="120" spans="1:8">
      <c r="A31" s="172" t="s">
        <v>9</v>
      </c>
      <c r="B31" s="150" t="s">
        <v>10</v>
      </c>
      <c r="C31" s="150" t="s">
        <v>17</v>
      </c>
      <c r="D31" s="168" t="s">
        <v>37</v>
      </c>
      <c r="E31" s="173" t="s">
        <v>13</v>
      </c>
      <c r="G31" s="148" t="s">
        <v>7</v>
      </c>
      <c r="H31" s="148" t="s">
        <v>8</v>
      </c>
    </row>
    <row r="32" ht="64" customHeight="1" spans="1:8">
      <c r="A32" s="149" t="s">
        <v>38</v>
      </c>
      <c r="B32" s="153">
        <v>34.2</v>
      </c>
      <c r="C32" s="153">
        <v>47.33</v>
      </c>
      <c r="D32" s="174">
        <v>46.5</v>
      </c>
      <c r="E32" s="175">
        <f>MEDIAN(B32:D32)</f>
        <v>46.5</v>
      </c>
      <c r="G32" s="176"/>
      <c r="H32" s="159"/>
    </row>
    <row r="33" ht="15.75" spans="1:8">
      <c r="A33" s="156"/>
      <c r="B33" s="156"/>
      <c r="C33" s="156"/>
      <c r="D33" s="156"/>
      <c r="E33" s="177"/>
      <c r="G33" s="155"/>
      <c r="H33" s="155"/>
    </row>
    <row r="34" ht="16.5" spans="1:8">
      <c r="A34" s="146" t="s">
        <v>39</v>
      </c>
      <c r="B34" s="146" t="s">
        <v>4</v>
      </c>
      <c r="C34" s="146" t="s">
        <v>5</v>
      </c>
      <c r="D34" s="146" t="s">
        <v>6</v>
      </c>
      <c r="E34" s="147"/>
      <c r="G34" s="162"/>
      <c r="H34" s="162"/>
    </row>
    <row r="35" ht="120" spans="1:8">
      <c r="A35" s="149" t="s">
        <v>9</v>
      </c>
      <c r="B35" s="150" t="s">
        <v>12</v>
      </c>
      <c r="C35" s="168" t="s">
        <v>40</v>
      </c>
      <c r="D35" s="150" t="s">
        <v>20</v>
      </c>
      <c r="E35" s="151" t="s">
        <v>13</v>
      </c>
      <c r="G35" s="178" t="s">
        <v>7</v>
      </c>
      <c r="H35" s="148" t="s">
        <v>8</v>
      </c>
    </row>
    <row r="36" ht="157.5" spans="1:9">
      <c r="A36" s="149" t="s">
        <v>41</v>
      </c>
      <c r="B36" s="153">
        <v>169.58</v>
      </c>
      <c r="C36" s="153">
        <v>157.5</v>
      </c>
      <c r="D36" s="153">
        <v>134.28</v>
      </c>
      <c r="E36" s="154">
        <f>MEDIAN(B36:D36)</f>
        <v>157.5</v>
      </c>
      <c r="G36" s="159" t="s">
        <v>42</v>
      </c>
      <c r="H36" s="159" t="s">
        <v>27</v>
      </c>
      <c r="I36" s="159"/>
    </row>
    <row r="37" ht="15.75" spans="1:9">
      <c r="A37" s="179"/>
      <c r="B37" s="156"/>
      <c r="C37" s="156"/>
      <c r="D37" s="156"/>
      <c r="E37" s="180"/>
      <c r="G37" s="155">
        <v>132.36</v>
      </c>
      <c r="H37" s="181">
        <v>120</v>
      </c>
      <c r="I37" s="155"/>
    </row>
    <row r="38" ht="15.75" spans="1:8">
      <c r="A38" s="182" t="s">
        <v>43</v>
      </c>
      <c r="B38" s="183"/>
      <c r="C38" s="183"/>
      <c r="D38" s="183"/>
      <c r="E38" s="184"/>
      <c r="G38" s="185"/>
      <c r="H38" s="186"/>
    </row>
    <row r="39" ht="15.75" spans="1:8">
      <c r="A39" s="146" t="s">
        <v>44</v>
      </c>
      <c r="B39" s="146" t="s">
        <v>4</v>
      </c>
      <c r="C39" s="146" t="s">
        <v>5</v>
      </c>
      <c r="D39" s="146" t="s">
        <v>6</v>
      </c>
      <c r="E39" s="147"/>
      <c r="G39" s="185"/>
      <c r="H39" s="186"/>
    </row>
    <row r="40" ht="135" spans="1:8">
      <c r="A40" s="149" t="s">
        <v>9</v>
      </c>
      <c r="B40" s="150" t="s">
        <v>45</v>
      </c>
      <c r="C40" s="150" t="s">
        <v>46</v>
      </c>
      <c r="D40" s="150" t="s">
        <v>47</v>
      </c>
      <c r="E40" s="151" t="s">
        <v>13</v>
      </c>
      <c r="G40" s="185"/>
      <c r="H40" s="186"/>
    </row>
    <row r="41" ht="30" spans="1:8">
      <c r="A41" s="187" t="s">
        <v>48</v>
      </c>
      <c r="B41" s="153">
        <v>45.01</v>
      </c>
      <c r="C41" s="153">
        <v>53.82</v>
      </c>
      <c r="D41" s="153">
        <v>49.99</v>
      </c>
      <c r="E41" s="154">
        <f>MEDIAN(B41:D41)</f>
        <v>49.99</v>
      </c>
      <c r="G41" s="185"/>
      <c r="H41" s="186"/>
    </row>
    <row r="42" ht="15.75" spans="1:8">
      <c r="A42" s="179"/>
      <c r="B42" s="156"/>
      <c r="C42" s="156"/>
      <c r="D42" s="156"/>
      <c r="E42" s="180"/>
      <c r="G42" s="185"/>
      <c r="H42" s="186"/>
    </row>
    <row r="43" ht="15.75" spans="1:8">
      <c r="A43" s="146" t="s">
        <v>49</v>
      </c>
      <c r="B43" s="146" t="s">
        <v>4</v>
      </c>
      <c r="C43" s="146" t="s">
        <v>5</v>
      </c>
      <c r="D43" s="146" t="s">
        <v>6</v>
      </c>
      <c r="E43" s="147"/>
      <c r="G43" s="185"/>
      <c r="H43" s="186"/>
    </row>
    <row r="44" ht="135" spans="1:8">
      <c r="A44" s="149" t="s">
        <v>9</v>
      </c>
      <c r="B44" s="150" t="s">
        <v>45</v>
      </c>
      <c r="C44" s="150" t="s">
        <v>46</v>
      </c>
      <c r="D44" s="150" t="s">
        <v>47</v>
      </c>
      <c r="E44" s="151" t="s">
        <v>13</v>
      </c>
      <c r="G44" s="185"/>
      <c r="H44" s="186"/>
    </row>
    <row r="45" ht="30" spans="1:8">
      <c r="A45" s="187" t="s">
        <v>50</v>
      </c>
      <c r="B45" s="153">
        <v>57</v>
      </c>
      <c r="C45" s="153">
        <v>68.2</v>
      </c>
      <c r="D45" s="153">
        <v>66</v>
      </c>
      <c r="E45" s="154">
        <f>MEDIAN(B45:D45)</f>
        <v>66</v>
      </c>
      <c r="G45" s="185"/>
      <c r="H45" s="186"/>
    </row>
    <row r="46" ht="15.75" spans="1:8">
      <c r="A46" s="179"/>
      <c r="B46" s="156"/>
      <c r="C46" s="156"/>
      <c r="D46" s="156"/>
      <c r="E46" s="180"/>
      <c r="G46" s="185"/>
      <c r="H46" s="186"/>
    </row>
    <row r="47" ht="15.75" spans="1:8">
      <c r="A47" s="146" t="s">
        <v>51</v>
      </c>
      <c r="B47" s="146" t="s">
        <v>4</v>
      </c>
      <c r="C47" s="146" t="s">
        <v>5</v>
      </c>
      <c r="D47" s="146" t="s">
        <v>6</v>
      </c>
      <c r="E47" s="147"/>
      <c r="G47" s="185"/>
      <c r="H47" s="186"/>
    </row>
    <row r="48" ht="107" customHeight="1" spans="1:8">
      <c r="A48" s="149" t="s">
        <v>9</v>
      </c>
      <c r="B48" s="168" t="s">
        <v>52</v>
      </c>
      <c r="C48" s="168" t="s">
        <v>53</v>
      </c>
      <c r="D48" s="150"/>
      <c r="E48" s="151" t="s">
        <v>13</v>
      </c>
      <c r="G48" s="188" t="s">
        <v>7</v>
      </c>
      <c r="H48" s="188" t="s">
        <v>8</v>
      </c>
    </row>
    <row r="49" ht="15.75" spans="1:8">
      <c r="A49" s="187" t="s">
        <v>54</v>
      </c>
      <c r="B49" s="153">
        <v>1800</v>
      </c>
      <c r="C49" s="153">
        <f>155.25*9</f>
        <v>1397.25</v>
      </c>
      <c r="D49" s="153"/>
      <c r="E49" s="154">
        <f>MEDIAN(B49:D49)</f>
        <v>1598.625</v>
      </c>
      <c r="G49" s="189"/>
      <c r="H49" s="190"/>
    </row>
    <row r="50" ht="15.75" spans="1:8">
      <c r="A50" s="191"/>
      <c r="B50" s="192"/>
      <c r="C50" s="192"/>
      <c r="D50" s="192"/>
      <c r="E50" s="193"/>
      <c r="G50" s="189"/>
      <c r="H50" s="190"/>
    </row>
    <row r="51" ht="15.75" spans="1:8">
      <c r="A51" s="146" t="s">
        <v>55</v>
      </c>
      <c r="B51" s="146" t="s">
        <v>4</v>
      </c>
      <c r="C51" s="146" t="s">
        <v>5</v>
      </c>
      <c r="D51" s="146" t="s">
        <v>6</v>
      </c>
      <c r="E51" s="147"/>
      <c r="G51" s="189"/>
      <c r="H51" s="190"/>
    </row>
    <row r="52" ht="120" spans="1:8">
      <c r="A52" s="149" t="s">
        <v>9</v>
      </c>
      <c r="B52" s="150" t="s">
        <v>56</v>
      </c>
      <c r="C52" s="150" t="s">
        <v>57</v>
      </c>
      <c r="D52" s="168" t="s">
        <v>58</v>
      </c>
      <c r="E52" s="151" t="s">
        <v>13</v>
      </c>
      <c r="G52" s="188" t="s">
        <v>7</v>
      </c>
      <c r="H52" s="188" t="s">
        <v>8</v>
      </c>
    </row>
    <row r="53" ht="30" spans="1:8">
      <c r="A53" s="187" t="s">
        <v>59</v>
      </c>
      <c r="B53" s="153">
        <v>350</v>
      </c>
      <c r="C53" s="153">
        <v>350</v>
      </c>
      <c r="D53" s="153">
        <v>290</v>
      </c>
      <c r="E53" s="154">
        <f>MEDIAN(B53:D53)</f>
        <v>350</v>
      </c>
      <c r="G53" s="189"/>
      <c r="H53" s="190"/>
    </row>
    <row r="54" ht="15.75" spans="1:8">
      <c r="A54" s="156"/>
      <c r="B54" s="156"/>
      <c r="C54" s="156"/>
      <c r="D54" s="156"/>
      <c r="E54" s="156"/>
      <c r="G54" s="189"/>
      <c r="H54" s="190"/>
    </row>
    <row r="55" ht="15.75" spans="1:8">
      <c r="A55" s="146" t="s">
        <v>60</v>
      </c>
      <c r="B55" s="146" t="s">
        <v>4</v>
      </c>
      <c r="C55" s="146" t="s">
        <v>5</v>
      </c>
      <c r="D55" s="146" t="s">
        <v>6</v>
      </c>
      <c r="E55" s="147"/>
      <c r="G55" s="194"/>
      <c r="H55" s="194"/>
    </row>
    <row r="56" ht="105" spans="1:8">
      <c r="A56" s="187" t="s">
        <v>9</v>
      </c>
      <c r="B56" s="195" t="s">
        <v>61</v>
      </c>
      <c r="C56" s="153" t="s">
        <v>62</v>
      </c>
      <c r="D56" s="195" t="s">
        <v>63</v>
      </c>
      <c r="E56" s="154" t="s">
        <v>13</v>
      </c>
      <c r="G56" s="188" t="s">
        <v>7</v>
      </c>
      <c r="H56" s="188" t="s">
        <v>8</v>
      </c>
    </row>
    <row r="57" ht="45" spans="1:8">
      <c r="A57" s="187" t="s">
        <v>64</v>
      </c>
      <c r="B57" s="153">
        <v>350</v>
      </c>
      <c r="C57" s="153">
        <v>350</v>
      </c>
      <c r="D57" s="153">
        <v>350</v>
      </c>
      <c r="E57" s="154">
        <f>MEDIAN(B57:D57)</f>
        <v>350</v>
      </c>
      <c r="G57" s="189"/>
      <c r="H57" s="190"/>
    </row>
    <row r="58" ht="15.75" spans="1:8">
      <c r="A58" s="196"/>
      <c r="B58" s="197"/>
      <c r="C58" s="197"/>
      <c r="D58" s="197"/>
      <c r="E58" s="198"/>
      <c r="G58" s="189"/>
      <c r="H58" s="190"/>
    </row>
    <row r="63" ht="111.95" customHeight="1"/>
  </sheetData>
  <mergeCells count="16">
    <mergeCell ref="A1:E1"/>
    <mergeCell ref="A3:E3"/>
    <mergeCell ref="A5:E5"/>
    <mergeCell ref="A9:E9"/>
    <mergeCell ref="A13:E13"/>
    <mergeCell ref="A17:E17"/>
    <mergeCell ref="A21:E21"/>
    <mergeCell ref="A25:E25"/>
    <mergeCell ref="A29:E29"/>
    <mergeCell ref="A33:E33"/>
    <mergeCell ref="A37:E37"/>
    <mergeCell ref="A38:E38"/>
    <mergeCell ref="A42:E42"/>
    <mergeCell ref="A46:E46"/>
    <mergeCell ref="A50:E50"/>
    <mergeCell ref="A54:E54"/>
  </mergeCells>
  <hyperlinks>
    <hyperlink ref="B11" r:id="rId2" display="https://www.americanas.com.br/produto/105511778?opn=YSMESP&amp;sellerid=85014793000150&amp;epar=bp_pl_00_go_todos-os-produtos_geral_gmv&amp;WT.srch=1&amp;acc=e789ea56094489dffd798f86ff51c7a9&amp;i=5cb006db49f937f6258de38d&amp;o=5d43f59c6c28a3cb504a73f3&amp;gclid=EAIaIQobChMImozn76eF7wIVUQSRCh1NzAwCEAQYAiABEgKPi_D_BwE, acesso 15/06/2021" tooltip="https://www.americanas.com.br/produto/105511778?opn=YSMESP&amp;sellerid=85014793000150&amp;epar=bp_pl_00_go_todos-os-produtos_geral_gmv&amp;WT.srch=1&amp;acc=e789ea56094489dffd798f86ff51c7a9&amp;i=5cb006db49f937f6258de38d&amp;o=5d43f59c6c28a3cb504a73f3&amp;gclid=EAIaIQobChMImozn76eF"/>
  </hyperlinks>
  <printOptions horizontalCentered="1"/>
  <pageMargins left="0.511805555555556" right="0.511805555555556" top="1.18055555555556" bottom="0.786805555555556" header="0.314583333333333" footer="0.314583333333333"/>
  <pageSetup paperSize="9" scale="54" fitToHeight="0" orientation="portrait" horizontalDpi="600"/>
  <headerFooter>
    <oddHeader>&amp;C&amp;G
DEFENSORIA PÚBLICA DO ESTADO DE RORAIMA
“Amazônia: Patrimônio dos brasileiros”
____________________________________________________________________________________________________</oddHeader>
  </headerFooter>
  <rowBreaks count="3" manualBreakCount="3">
    <brk id="25" max="4" man="1"/>
    <brk id="45" max="4" man="1"/>
    <brk id="58" max="16383" man="1"/>
  </row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57"/>
  <sheetViews>
    <sheetView view="pageBreakPreview" zoomScale="115" zoomScaleNormal="100" workbookViewId="0">
      <selection activeCell="A3" sqref="A3:E3"/>
    </sheetView>
  </sheetViews>
  <sheetFormatPr defaultColWidth="9.14285714285714" defaultRowHeight="15"/>
  <cols>
    <col min="1" max="1" width="5.85714285714286" style="68" customWidth="1"/>
    <col min="2" max="2" width="23.7142857142857" style="17" customWidth="1"/>
    <col min="3" max="4" width="9" style="17" customWidth="1"/>
    <col min="5" max="5" width="12.5714285714286" style="69" customWidth="1"/>
    <col min="6" max="6" width="9.42857142857143" style="70" customWidth="1"/>
    <col min="7" max="16384" width="9.14285714285714" style="71"/>
  </cols>
  <sheetData>
    <row r="1" customHeight="1" spans="1:6">
      <c r="A1" s="72" t="s">
        <v>65</v>
      </c>
      <c r="B1" s="73"/>
      <c r="C1" s="73"/>
      <c r="D1" s="73"/>
      <c r="E1" s="74"/>
      <c r="F1" s="75"/>
    </row>
    <row r="2" ht="3.6" customHeight="1" spans="1:5">
      <c r="A2" s="76"/>
      <c r="B2" s="1"/>
      <c r="C2" s="1"/>
      <c r="D2" s="1"/>
      <c r="E2" s="77"/>
    </row>
    <row r="3" ht="29.1" customHeight="1" spans="1:6">
      <c r="A3" s="78" t="str">
        <f>'PB IV - Cotações'!A3</f>
        <v>REFORMA DO PRÉDIO DA DEFENSORIA PÚBLICA DO ESTADO DE RORAIMA NO MUNICÍPIO DE CARACARAÍ - DPE/RR </v>
      </c>
      <c r="B3" s="79"/>
      <c r="C3" s="79"/>
      <c r="D3" s="79"/>
      <c r="E3" s="80"/>
      <c r="F3" s="81"/>
    </row>
    <row r="4" ht="3.75" customHeight="1" spans="1:6">
      <c r="A4" s="82"/>
      <c r="B4" s="82"/>
      <c r="C4" s="82"/>
      <c r="D4" s="82"/>
      <c r="E4" s="77"/>
      <c r="F4" s="82"/>
    </row>
    <row r="5" ht="3" customHeight="1" spans="1:5">
      <c r="A5" s="76"/>
      <c r="B5" s="1"/>
      <c r="C5" s="1"/>
      <c r="D5" s="1"/>
      <c r="E5" s="77"/>
    </row>
    <row r="6" ht="13.5" customHeight="1" spans="1:5">
      <c r="A6" s="83" t="s">
        <v>66</v>
      </c>
      <c r="B6" s="84" t="s">
        <v>67</v>
      </c>
      <c r="C6" s="83" t="s">
        <v>68</v>
      </c>
      <c r="D6" s="83" t="s">
        <v>69</v>
      </c>
      <c r="E6" s="83" t="s">
        <v>70</v>
      </c>
    </row>
    <row r="7" ht="3.6" customHeight="1" spans="1:5">
      <c r="A7" s="85"/>
      <c r="B7" s="86"/>
      <c r="C7" s="86"/>
      <c r="D7" s="86"/>
      <c r="E7" s="87"/>
    </row>
    <row r="8" ht="11.25" customHeight="1" spans="1:5">
      <c r="A8" s="88">
        <v>1</v>
      </c>
      <c r="B8" s="89" t="s">
        <v>71</v>
      </c>
      <c r="C8" s="90">
        <v>1</v>
      </c>
      <c r="D8" s="91"/>
      <c r="E8" s="92">
        <v>588.28</v>
      </c>
    </row>
    <row r="9" ht="11.25" customHeight="1" spans="1:6">
      <c r="A9" s="88"/>
      <c r="B9" s="89"/>
      <c r="C9" s="93">
        <f>IF((C8*$E$8=0)," ",ROUND(C8*$E$8,2))</f>
        <v>588.28</v>
      </c>
      <c r="D9" s="94"/>
      <c r="E9" s="95"/>
      <c r="F9" s="96"/>
    </row>
    <row r="10" ht="8.45" customHeight="1" spans="1:5">
      <c r="A10" s="88"/>
      <c r="B10" s="89"/>
      <c r="C10" s="97"/>
      <c r="D10" s="98"/>
      <c r="E10" s="99"/>
    </row>
    <row r="11" ht="11.25" customHeight="1" spans="1:5">
      <c r="A11" s="88">
        <v>2</v>
      </c>
      <c r="B11" s="89" t="s">
        <v>72</v>
      </c>
      <c r="C11" s="100">
        <v>0.5</v>
      </c>
      <c r="D11" s="100">
        <v>0.5</v>
      </c>
      <c r="E11" s="101">
        <v>12948.59</v>
      </c>
    </row>
    <row r="12" ht="11.25" customHeight="1" spans="1:6">
      <c r="A12" s="88"/>
      <c r="B12" s="89"/>
      <c r="C12" s="93">
        <f>IF((C11*$E$11=0)," ",ROUND(C11*$E$11,2))</f>
        <v>6474.3</v>
      </c>
      <c r="D12" s="93">
        <f>IF((D11*$E$11=0)," ",ROUND(D11*$E$11,2))</f>
        <v>6474.3</v>
      </c>
      <c r="E12" s="102"/>
      <c r="F12" s="96"/>
    </row>
    <row r="13" ht="8.45" customHeight="1" spans="1:5">
      <c r="A13" s="88"/>
      <c r="B13" s="89"/>
      <c r="C13" s="103"/>
      <c r="D13" s="103"/>
      <c r="E13" s="104"/>
    </row>
    <row r="14" s="67" customFormat="1" ht="10.5" customHeight="1" spans="1:9">
      <c r="A14" s="88">
        <v>3</v>
      </c>
      <c r="B14" s="105" t="s">
        <v>73</v>
      </c>
      <c r="C14" s="106">
        <v>1</v>
      </c>
      <c r="D14" s="107"/>
      <c r="E14" s="101">
        <v>1397.64</v>
      </c>
      <c r="F14" s="108"/>
      <c r="G14" s="109"/>
      <c r="H14" s="109"/>
      <c r="I14" s="109"/>
    </row>
    <row r="15" s="67" customFormat="1" ht="12" customHeight="1" spans="1:9">
      <c r="A15" s="88"/>
      <c r="B15" s="105"/>
      <c r="C15" s="110">
        <f>IF((C14*$E$14=0)," ",ROUND(C14*$E$14,2))</f>
        <v>1397.64</v>
      </c>
      <c r="D15" s="111"/>
      <c r="E15" s="102"/>
      <c r="F15" s="108"/>
      <c r="G15" s="109"/>
      <c r="H15" s="109"/>
      <c r="I15" s="109"/>
    </row>
    <row r="16" s="67" customFormat="1" ht="9.75" customHeight="1" spans="1:9">
      <c r="A16" s="88"/>
      <c r="B16" s="105"/>
      <c r="C16" s="112"/>
      <c r="D16" s="113"/>
      <c r="E16" s="104"/>
      <c r="F16" s="108"/>
      <c r="G16" s="109"/>
      <c r="H16" s="109"/>
      <c r="I16" s="109"/>
    </row>
    <row r="17" spans="1:9">
      <c r="A17" s="88">
        <v>4</v>
      </c>
      <c r="B17" s="105" t="s">
        <v>74</v>
      </c>
      <c r="C17" s="106">
        <v>0.45</v>
      </c>
      <c r="D17" s="106">
        <v>0.55</v>
      </c>
      <c r="E17" s="101">
        <v>23196.17</v>
      </c>
      <c r="G17" s="114"/>
      <c r="H17" s="114"/>
      <c r="I17" s="114"/>
    </row>
    <row r="18" spans="1:9">
      <c r="A18" s="88"/>
      <c r="B18" s="105"/>
      <c r="C18" s="110">
        <f>IF((C17*$E$17=0)," ",ROUND(C17*$E$17,2))</f>
        <v>10438.28</v>
      </c>
      <c r="D18" s="110">
        <f>IF((D17*$E$17=0)," ",ROUND(D17*$E$17,2))</f>
        <v>12757.89</v>
      </c>
      <c r="E18" s="102"/>
      <c r="G18" s="114"/>
      <c r="H18" s="114"/>
      <c r="I18" s="114"/>
    </row>
    <row r="19" ht="9" customHeight="1" spans="1:9">
      <c r="A19" s="88"/>
      <c r="B19" s="105"/>
      <c r="C19" s="112"/>
      <c r="D19" s="112"/>
      <c r="E19" s="104"/>
      <c r="G19" s="114"/>
      <c r="H19" s="114"/>
      <c r="I19" s="114"/>
    </row>
    <row r="20" spans="1:9">
      <c r="A20" s="88">
        <v>5</v>
      </c>
      <c r="B20" s="115" t="s">
        <v>75</v>
      </c>
      <c r="C20" s="106">
        <v>1</v>
      </c>
      <c r="D20" s="107"/>
      <c r="E20" s="101">
        <v>344.56</v>
      </c>
      <c r="G20" s="114"/>
      <c r="H20" s="114"/>
      <c r="I20" s="114"/>
    </row>
    <row r="21" spans="1:9">
      <c r="A21" s="88"/>
      <c r="B21" s="115"/>
      <c r="C21" s="110">
        <f>IF((C20*$E$20=0)," ",ROUND(C20*$E$20,2))</f>
        <v>344.56</v>
      </c>
      <c r="D21" s="111"/>
      <c r="E21" s="102"/>
      <c r="G21" s="114"/>
      <c r="H21" s="114"/>
      <c r="I21" s="114"/>
    </row>
    <row r="22" ht="9" customHeight="1" spans="1:9">
      <c r="A22" s="88"/>
      <c r="B22" s="115"/>
      <c r="C22" s="112"/>
      <c r="D22" s="113"/>
      <c r="E22" s="104"/>
      <c r="G22" s="114"/>
      <c r="H22" s="114"/>
      <c r="I22" s="114"/>
    </row>
    <row r="23" spans="1:9">
      <c r="A23" s="88">
        <v>6</v>
      </c>
      <c r="B23" s="105" t="s">
        <v>76</v>
      </c>
      <c r="C23" s="106">
        <v>0.7</v>
      </c>
      <c r="D23" s="107">
        <v>0.3</v>
      </c>
      <c r="E23" s="101">
        <v>1306.48</v>
      </c>
      <c r="G23" s="114"/>
      <c r="H23" s="114"/>
      <c r="I23" s="114"/>
    </row>
    <row r="24" spans="1:9">
      <c r="A24" s="88"/>
      <c r="B24" s="105"/>
      <c r="C24" s="110">
        <f>IF((C23*$E$23=0)," ",ROUND(C23*$E$23,2))</f>
        <v>914.54</v>
      </c>
      <c r="D24" s="110">
        <f>IF((D23*$E$23=0)," ",ROUND(D23*$E$23,2))</f>
        <v>391.94</v>
      </c>
      <c r="E24" s="102"/>
      <c r="G24" s="114"/>
      <c r="H24" s="114"/>
      <c r="I24" s="114"/>
    </row>
    <row r="25" spans="1:9">
      <c r="A25" s="88"/>
      <c r="B25" s="105"/>
      <c r="C25" s="112"/>
      <c r="D25" s="112"/>
      <c r="E25" s="104"/>
      <c r="G25" s="114"/>
      <c r="H25" s="114"/>
      <c r="I25" s="114"/>
    </row>
    <row r="26" spans="1:9">
      <c r="A26" s="88">
        <v>7</v>
      </c>
      <c r="B26" s="105" t="s">
        <v>77</v>
      </c>
      <c r="C26" s="106">
        <v>0.25</v>
      </c>
      <c r="D26" s="106">
        <v>0.75</v>
      </c>
      <c r="E26" s="101">
        <v>9354.12</v>
      </c>
      <c r="G26" s="114"/>
      <c r="H26" s="114"/>
      <c r="I26" s="114"/>
    </row>
    <row r="27" spans="1:9">
      <c r="A27" s="88"/>
      <c r="B27" s="105"/>
      <c r="C27" s="110">
        <f>IF((C26*$E$26=0)," ",ROUND(C26*$E$26,2))</f>
        <v>2338.53</v>
      </c>
      <c r="D27" s="110">
        <f>IF((D26*$E$26=0)," ",ROUND(D26*$E$26,2))</f>
        <v>7015.59</v>
      </c>
      <c r="E27" s="102"/>
      <c r="G27" s="114"/>
      <c r="H27" s="114"/>
      <c r="I27" s="114"/>
    </row>
    <row r="28" spans="1:9">
      <c r="A28" s="88"/>
      <c r="B28" s="105"/>
      <c r="C28" s="112"/>
      <c r="D28" s="112"/>
      <c r="E28" s="104"/>
      <c r="G28" s="114"/>
      <c r="H28" s="114"/>
      <c r="I28" s="114"/>
    </row>
    <row r="29" spans="1:9">
      <c r="A29" s="88">
        <v>8</v>
      </c>
      <c r="B29" s="115" t="s">
        <v>78</v>
      </c>
      <c r="C29" s="116">
        <v>0.4</v>
      </c>
      <c r="D29" s="106">
        <v>0.6</v>
      </c>
      <c r="E29" s="101">
        <v>6065.44</v>
      </c>
      <c r="G29" s="114"/>
      <c r="H29" s="114"/>
      <c r="I29" s="114"/>
    </row>
    <row r="30" spans="1:9">
      <c r="A30" s="88"/>
      <c r="B30" s="115"/>
      <c r="C30" s="110">
        <f>IF((C29*$E$29=0)," ",ROUND(C29*$E$29,2))</f>
        <v>2426.18</v>
      </c>
      <c r="D30" s="110">
        <f>IF((D29*$E$29=0)," ",ROUND(D29*$E$29,2))</f>
        <v>3639.26</v>
      </c>
      <c r="E30" s="102"/>
      <c r="G30" s="114"/>
      <c r="H30" s="114"/>
      <c r="I30" s="114"/>
    </row>
    <row r="31" spans="1:9">
      <c r="A31" s="88"/>
      <c r="B31" s="115"/>
      <c r="C31" s="112"/>
      <c r="D31" s="112"/>
      <c r="E31" s="104"/>
      <c r="G31" s="114"/>
      <c r="H31" s="114"/>
      <c r="I31" s="114"/>
    </row>
    <row r="32" spans="1:9">
      <c r="A32" s="88">
        <v>9</v>
      </c>
      <c r="B32" s="115" t="s">
        <v>79</v>
      </c>
      <c r="C32" s="116">
        <v>0.4</v>
      </c>
      <c r="D32" s="106">
        <v>0.6</v>
      </c>
      <c r="E32" s="101">
        <v>29885.5</v>
      </c>
      <c r="G32" s="114"/>
      <c r="H32" s="114"/>
      <c r="I32" s="114"/>
    </row>
    <row r="33" spans="1:9">
      <c r="A33" s="88"/>
      <c r="B33" s="115"/>
      <c r="C33" s="110">
        <f>IF((C32*$E$32=0)," ",ROUND(C32*$E$32,2))</f>
        <v>11954.2</v>
      </c>
      <c r="D33" s="110">
        <f>IF((D32*$E$32=0)," ",ROUND(D32*$E$32,2))</f>
        <v>17931.3</v>
      </c>
      <c r="E33" s="102"/>
      <c r="G33" s="114"/>
      <c r="H33" s="114"/>
      <c r="I33" s="114"/>
    </row>
    <row r="34" ht="13.5" customHeight="1" spans="1:9">
      <c r="A34" s="88"/>
      <c r="B34" s="115"/>
      <c r="C34" s="112"/>
      <c r="D34" s="112"/>
      <c r="E34" s="104"/>
      <c r="G34" s="114"/>
      <c r="H34" s="114"/>
      <c r="I34" s="114"/>
    </row>
    <row r="35" spans="1:5">
      <c r="A35" s="88">
        <v>10</v>
      </c>
      <c r="B35" s="115" t="s">
        <v>43</v>
      </c>
      <c r="C35" s="106"/>
      <c r="D35" s="117">
        <v>1</v>
      </c>
      <c r="E35" s="101">
        <v>6926.57</v>
      </c>
    </row>
    <row r="36" spans="1:5">
      <c r="A36" s="88"/>
      <c r="B36" s="115"/>
      <c r="C36" s="110"/>
      <c r="D36" s="110">
        <f>IF((D35*$E$35=0)," ",ROUND(D35*$E$35,2))</f>
        <v>6926.57</v>
      </c>
      <c r="E36" s="102"/>
    </row>
    <row r="37" spans="1:5">
      <c r="A37" s="88"/>
      <c r="B37" s="115"/>
      <c r="C37" s="110"/>
      <c r="D37" s="112"/>
      <c r="E37" s="104"/>
    </row>
    <row r="38" spans="1:9">
      <c r="A38" s="88">
        <v>11</v>
      </c>
      <c r="B38" s="115" t="s">
        <v>80</v>
      </c>
      <c r="C38" s="106">
        <v>0.6</v>
      </c>
      <c r="D38" s="117">
        <v>0.4</v>
      </c>
      <c r="E38" s="101">
        <v>2047.96</v>
      </c>
      <c r="G38" s="114"/>
      <c r="H38" s="114"/>
      <c r="I38" s="114"/>
    </row>
    <row r="39" spans="1:9">
      <c r="A39" s="88"/>
      <c r="B39" s="115"/>
      <c r="C39" s="110">
        <f>IF((C38*$E$38=0)," ",ROUND(C38*$E$38,2))</f>
        <v>1228.78</v>
      </c>
      <c r="D39" s="110">
        <f>IF((D38*$E$38=0)," ",ROUND(D38*$E$38,2))</f>
        <v>819.18</v>
      </c>
      <c r="E39" s="102"/>
      <c r="G39" s="114"/>
      <c r="H39" s="114"/>
      <c r="I39" s="114"/>
    </row>
    <row r="40" spans="1:9">
      <c r="A40" s="88"/>
      <c r="B40" s="115"/>
      <c r="C40" s="112"/>
      <c r="D40" s="112"/>
      <c r="E40" s="104"/>
      <c r="G40" s="114"/>
      <c r="H40" s="114"/>
      <c r="I40" s="114"/>
    </row>
    <row r="41" spans="1:9">
      <c r="A41" s="88">
        <v>12</v>
      </c>
      <c r="B41" s="115" t="s">
        <v>81</v>
      </c>
      <c r="C41" s="116">
        <v>0.4058</v>
      </c>
      <c r="D41" s="107">
        <v>0.5942</v>
      </c>
      <c r="E41" s="101">
        <v>19199.02</v>
      </c>
      <c r="G41" s="114"/>
      <c r="H41" s="114"/>
      <c r="I41" s="114"/>
    </row>
    <row r="42" spans="1:9">
      <c r="A42" s="88"/>
      <c r="B42" s="115"/>
      <c r="C42" s="111">
        <f>IF((C41*$E$41=0)," ",ROUND(C41*$E$41,2))</f>
        <v>7790.96</v>
      </c>
      <c r="D42" s="111">
        <f>IF((D41*$E$41=0)," ",ROUND(D41*$E$41,2))</f>
        <v>11408.06</v>
      </c>
      <c r="E42" s="102"/>
      <c r="G42" s="114"/>
      <c r="H42" s="114"/>
      <c r="I42" s="114"/>
    </row>
    <row r="43" spans="1:9">
      <c r="A43" s="88"/>
      <c r="B43" s="115"/>
      <c r="C43" s="112"/>
      <c r="D43" s="112"/>
      <c r="E43" s="104"/>
      <c r="G43" s="114"/>
      <c r="H43" s="114"/>
      <c r="I43" s="114"/>
    </row>
    <row r="44" ht="11.25" customHeight="1" spans="1:9">
      <c r="A44" s="118" t="s">
        <v>82</v>
      </c>
      <c r="B44" s="118"/>
      <c r="C44" s="119">
        <f>ROUND(SUM(C9,C12,C15,C18,C21,C24,C27,C33,C36,C39,C42+C30)/$E$44,4)</f>
        <v>0.4052</v>
      </c>
      <c r="D44" s="119">
        <f>ROUND(SUM(D9,D12,D15,D18,D21,D24,D27,D33,D36,D39,D42,D30)/$E$44,4)</f>
        <v>0.5948</v>
      </c>
      <c r="E44" s="101">
        <f>SUM(E8:E43)</f>
        <v>113260.33</v>
      </c>
      <c r="G44" s="114"/>
      <c r="H44" s="114"/>
      <c r="I44" s="114"/>
    </row>
    <row r="45" ht="11.25" customHeight="1" spans="1:9">
      <c r="A45" s="118" t="s">
        <v>83</v>
      </c>
      <c r="B45" s="118"/>
      <c r="C45" s="119">
        <f>C44</f>
        <v>0.4052</v>
      </c>
      <c r="D45" s="119">
        <f>D44+C45</f>
        <v>1</v>
      </c>
      <c r="E45" s="102"/>
      <c r="G45" s="114"/>
      <c r="H45" s="120"/>
      <c r="I45" s="114"/>
    </row>
    <row r="46" ht="11.25" customHeight="1" spans="1:9">
      <c r="A46" s="118" t="s">
        <v>84</v>
      </c>
      <c r="B46" s="118"/>
      <c r="C46" s="121">
        <f>ROUND(C44*$E$44,2)</f>
        <v>45893.09</v>
      </c>
      <c r="D46" s="121">
        <f>ROUND(D44*$E$44,2)</f>
        <v>67367.24</v>
      </c>
      <c r="E46" s="102"/>
      <c r="G46" s="114"/>
      <c r="H46" s="114"/>
      <c r="I46" s="114"/>
    </row>
    <row r="47" ht="11.25" customHeight="1" spans="1:9">
      <c r="A47" s="118" t="s">
        <v>85</v>
      </c>
      <c r="B47" s="118"/>
      <c r="C47" s="121">
        <f>C46</f>
        <v>45893.09</v>
      </c>
      <c r="D47" s="121">
        <f>C47+D46</f>
        <v>113260.33</v>
      </c>
      <c r="E47" s="104"/>
      <c r="G47" s="114"/>
      <c r="H47" s="122"/>
      <c r="I47" s="114"/>
    </row>
    <row r="48" spans="1:5">
      <c r="A48" s="123"/>
      <c r="B48" s="123"/>
      <c r="C48" s="123"/>
      <c r="D48" s="123"/>
      <c r="E48" s="87"/>
    </row>
    <row r="49" spans="1:5">
      <c r="A49" s="105" t="s">
        <v>86</v>
      </c>
      <c r="B49" s="105"/>
      <c r="C49" s="105"/>
      <c r="D49" s="105"/>
      <c r="E49" s="124"/>
    </row>
    <row r="50" spans="1:5">
      <c r="A50" s="125"/>
      <c r="B50" s="125"/>
      <c r="C50" s="125"/>
      <c r="D50" s="125"/>
      <c r="E50" s="126"/>
    </row>
    <row r="53" spans="3:5">
      <c r="C53" s="127"/>
      <c r="D53" s="127"/>
      <c r="E53" s="128"/>
    </row>
    <row r="54" spans="2:5">
      <c r="B54" s="129"/>
      <c r="C54" s="130"/>
      <c r="D54" s="130"/>
      <c r="E54" s="131"/>
    </row>
    <row r="55" spans="2:5">
      <c r="B55" s="129"/>
      <c r="C55" s="132"/>
      <c r="D55" s="132"/>
      <c r="E55" s="131"/>
    </row>
    <row r="56" spans="2:5">
      <c r="B56" s="129"/>
      <c r="C56" s="130"/>
      <c r="D56" s="130"/>
      <c r="E56" s="131"/>
    </row>
    <row r="57" spans="2:4">
      <c r="B57" s="129"/>
      <c r="C57" s="129"/>
      <c r="D57" s="129"/>
    </row>
  </sheetData>
  <mergeCells count="46">
    <mergeCell ref="A1:E1"/>
    <mergeCell ref="A3:E3"/>
    <mergeCell ref="A44:B44"/>
    <mergeCell ref="A45:B45"/>
    <mergeCell ref="A46:B46"/>
    <mergeCell ref="A47:B47"/>
    <mergeCell ref="A48:E48"/>
    <mergeCell ref="A49:E49"/>
    <mergeCell ref="A50:E50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E8:E10"/>
    <mergeCell ref="E11:E13"/>
    <mergeCell ref="E14:E16"/>
    <mergeCell ref="E17:E19"/>
    <mergeCell ref="E20:E22"/>
    <mergeCell ref="E23:E25"/>
    <mergeCell ref="E26:E28"/>
    <mergeCell ref="E29:E31"/>
    <mergeCell ref="E32:E34"/>
    <mergeCell ref="E35:E37"/>
    <mergeCell ref="E38:E40"/>
    <mergeCell ref="E41:E43"/>
    <mergeCell ref="E44:E47"/>
  </mergeCells>
  <printOptions horizontalCentered="1"/>
  <pageMargins left="0.196527777777778" right="0.196527777777778" top="1.41666666666667" bottom="0.393055555555556" header="0" footer="0"/>
  <pageSetup paperSize="9" orientation="portrait" horizontalDpi="600"/>
  <headerFooter>
    <oddHeader>&amp;C&amp;9
&amp;G
DEFENSORIA PÚBLICA DO ESTADO DE RORAIMA
“Amazônia: Patrimônio dos brasileiros”
____________________________________________________________________________________________________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view="pageBreakPreview" zoomScale="85" zoomScaleNormal="100" workbookViewId="0">
      <selection activeCell="H28" sqref="H28"/>
    </sheetView>
  </sheetViews>
  <sheetFormatPr defaultColWidth="9" defaultRowHeight="15"/>
  <cols>
    <col min="1" max="1" width="9" style="17"/>
    <col min="2" max="3" width="16.4285714285714" style="17" customWidth="1"/>
    <col min="4" max="4" width="14.8571428571429" style="17" customWidth="1"/>
    <col min="5" max="5" width="6.57142857142857" style="17" customWidth="1"/>
    <col min="6" max="6" width="10.8571428571429" style="17" customWidth="1"/>
    <col min="7" max="7" width="9.28571428571429" style="17" customWidth="1"/>
    <col min="8" max="8" width="10.8571428571429" style="17" customWidth="1"/>
    <col min="9" max="9" width="21.4285714285714" style="17" customWidth="1"/>
  </cols>
  <sheetData>
    <row r="1" ht="16.5" spans="1:9">
      <c r="A1" s="19" t="s">
        <v>87</v>
      </c>
      <c r="B1" s="20"/>
      <c r="C1" s="20"/>
      <c r="D1" s="20"/>
      <c r="E1" s="20"/>
      <c r="F1" s="20"/>
      <c r="G1" s="20"/>
      <c r="H1" s="20"/>
      <c r="I1" s="60"/>
    </row>
    <row r="2" spans="1:9">
      <c r="A2" s="21"/>
      <c r="B2" s="22"/>
      <c r="C2" s="22"/>
      <c r="D2" s="22"/>
      <c r="E2" s="22"/>
      <c r="F2" s="22"/>
      <c r="G2" s="22"/>
      <c r="H2" s="22"/>
      <c r="I2" s="61"/>
    </row>
    <row r="3" ht="29.1" customHeight="1" spans="1:9">
      <c r="A3" s="23" t="str">
        <f>'PB IV - Cotações'!A3</f>
        <v>REFORMA DO PRÉDIO DA DEFENSORIA PÚBLICA DO ESTADO DE RORAIMA NO MUNICÍPIO DE CARACARAÍ - DPE/RR </v>
      </c>
      <c r="B3" s="24"/>
      <c r="C3" s="24"/>
      <c r="D3" s="24"/>
      <c r="E3" s="24"/>
      <c r="F3" s="24"/>
      <c r="G3" s="24"/>
      <c r="H3" s="24"/>
      <c r="I3" s="62"/>
    </row>
    <row r="4" spans="1:9">
      <c r="A4" s="21"/>
      <c r="B4" s="22"/>
      <c r="C4" s="22"/>
      <c r="D4" s="22"/>
      <c r="E4" s="22"/>
      <c r="F4" s="22"/>
      <c r="G4" s="22"/>
      <c r="H4" s="22"/>
      <c r="I4" s="61"/>
    </row>
    <row r="5" ht="15.75" spans="1:9">
      <c r="A5" s="25" t="s">
        <v>88</v>
      </c>
      <c r="B5" s="25"/>
      <c r="C5" s="25"/>
      <c r="D5" s="25"/>
      <c r="E5" s="25"/>
      <c r="F5" s="25"/>
      <c r="G5" s="25"/>
      <c r="H5" s="25"/>
      <c r="I5" s="25"/>
    </row>
    <row r="6" spans="1:9">
      <c r="A6" s="26"/>
      <c r="B6" s="26"/>
      <c r="C6" s="26"/>
      <c r="D6" s="26"/>
      <c r="E6" s="26"/>
      <c r="F6" s="27"/>
      <c r="G6" s="27"/>
      <c r="H6" s="26"/>
      <c r="I6" s="27"/>
    </row>
    <row r="7" ht="15.75" spans="1:9">
      <c r="A7" s="28" t="s">
        <v>89</v>
      </c>
      <c r="B7" s="28"/>
      <c r="C7" s="28"/>
      <c r="D7" s="28"/>
      <c r="E7" s="28"/>
      <c r="F7" s="28" t="s">
        <v>90</v>
      </c>
      <c r="G7" s="28"/>
      <c r="H7" s="28"/>
      <c r="I7" s="63" t="s">
        <v>91</v>
      </c>
    </row>
    <row r="8" ht="15.75" spans="1:9">
      <c r="A8" s="28"/>
      <c r="B8" s="28"/>
      <c r="C8" s="28"/>
      <c r="D8" s="28"/>
      <c r="E8" s="28"/>
      <c r="F8" s="29" t="s">
        <v>92</v>
      </c>
      <c r="G8" s="29" t="s">
        <v>93</v>
      </c>
      <c r="H8" s="29" t="s">
        <v>94</v>
      </c>
      <c r="I8" s="63"/>
    </row>
    <row r="9" ht="15.75" spans="1:9">
      <c r="A9" s="28" t="s">
        <v>95</v>
      </c>
      <c r="B9" s="30" t="s">
        <v>96</v>
      </c>
      <c r="C9" s="30"/>
      <c r="D9" s="30"/>
      <c r="E9" s="30"/>
      <c r="F9" s="31">
        <v>0.03</v>
      </c>
      <c r="G9" s="32">
        <v>0.04</v>
      </c>
      <c r="H9" s="31">
        <v>0.055</v>
      </c>
      <c r="I9" s="31">
        <f>G9</f>
        <v>0.04</v>
      </c>
    </row>
    <row r="10" ht="15.75" spans="1:9">
      <c r="A10" s="28"/>
      <c r="B10" s="33" t="s">
        <v>97</v>
      </c>
      <c r="C10" s="33"/>
      <c r="D10" s="33"/>
      <c r="E10" s="33"/>
      <c r="F10" s="31">
        <v>0.008</v>
      </c>
      <c r="G10" s="32">
        <v>0.008</v>
      </c>
      <c r="H10" s="31">
        <v>0.01</v>
      </c>
      <c r="I10" s="31">
        <f>G10</f>
        <v>0.008</v>
      </c>
    </row>
    <row r="11" ht="15.75" spans="1:9">
      <c r="A11" s="28"/>
      <c r="B11" s="33" t="s">
        <v>98</v>
      </c>
      <c r="C11" s="33"/>
      <c r="D11" s="33"/>
      <c r="E11" s="33"/>
      <c r="F11" s="31">
        <v>0.0097</v>
      </c>
      <c r="G11" s="32">
        <v>0.0127</v>
      </c>
      <c r="H11" s="31">
        <v>0.0127</v>
      </c>
      <c r="I11" s="31">
        <f>G11</f>
        <v>0.0127</v>
      </c>
    </row>
    <row r="12" ht="15.75" spans="1:9">
      <c r="A12" s="28"/>
      <c r="B12" s="34" t="s">
        <v>99</v>
      </c>
      <c r="C12" s="34"/>
      <c r="D12" s="34"/>
      <c r="E12" s="34"/>
      <c r="F12" s="34"/>
      <c r="G12" s="34"/>
      <c r="H12" s="34"/>
      <c r="I12" s="37">
        <f>SUM(I9:I11)</f>
        <v>0.0607</v>
      </c>
    </row>
    <row r="13" ht="15.75" spans="1:9">
      <c r="A13" s="28" t="s">
        <v>100</v>
      </c>
      <c r="B13" s="30" t="s">
        <v>101</v>
      </c>
      <c r="C13" s="30"/>
      <c r="D13" s="30"/>
      <c r="E13" s="30"/>
      <c r="F13" s="31">
        <v>0.0059</v>
      </c>
      <c r="G13" s="32">
        <v>0.0123</v>
      </c>
      <c r="H13" s="31">
        <v>0.0139</v>
      </c>
      <c r="I13" s="36">
        <f>G13</f>
        <v>0.0123</v>
      </c>
    </row>
    <row r="14" ht="15.75" spans="1:9">
      <c r="A14" s="28"/>
      <c r="B14" s="34" t="s">
        <v>99</v>
      </c>
      <c r="C14" s="34"/>
      <c r="D14" s="34"/>
      <c r="E14" s="34"/>
      <c r="F14" s="34"/>
      <c r="G14" s="34"/>
      <c r="H14" s="34"/>
      <c r="I14" s="37">
        <f>I13</f>
        <v>0.0123</v>
      </c>
    </row>
    <row r="15" ht="15.75" spans="1:9">
      <c r="A15" s="28" t="s">
        <v>102</v>
      </c>
      <c r="B15" s="30" t="s">
        <v>103</v>
      </c>
      <c r="C15" s="30"/>
      <c r="D15" s="30"/>
      <c r="E15" s="30"/>
      <c r="F15" s="31">
        <v>0.0616</v>
      </c>
      <c r="G15" s="32">
        <v>0.074</v>
      </c>
      <c r="H15" s="31">
        <v>0.0896</v>
      </c>
      <c r="I15" s="36">
        <f>G15</f>
        <v>0.074</v>
      </c>
    </row>
    <row r="16" ht="15.75" spans="1:9">
      <c r="A16" s="28"/>
      <c r="B16" s="34" t="s">
        <v>99</v>
      </c>
      <c r="C16" s="34"/>
      <c r="D16" s="34"/>
      <c r="E16" s="34"/>
      <c r="F16" s="34"/>
      <c r="G16" s="34"/>
      <c r="H16" s="34"/>
      <c r="I16" s="37">
        <f>I15</f>
        <v>0.074</v>
      </c>
    </row>
    <row r="17" ht="15.75" spans="1:9">
      <c r="A17" s="28" t="s">
        <v>104</v>
      </c>
      <c r="B17" s="35" t="s">
        <v>105</v>
      </c>
      <c r="C17" s="35"/>
      <c r="D17" s="35"/>
      <c r="E17" s="35"/>
      <c r="F17" s="35"/>
      <c r="G17" s="35"/>
      <c r="H17" s="35"/>
      <c r="I17" s="64"/>
    </row>
    <row r="18" ht="15.75" spans="1:9">
      <c r="A18" s="28"/>
      <c r="B18" s="33" t="s">
        <v>106</v>
      </c>
      <c r="C18" s="33"/>
      <c r="D18" s="33"/>
      <c r="E18" s="33"/>
      <c r="F18" s="36">
        <v>0.03</v>
      </c>
      <c r="G18" s="37">
        <v>0.03</v>
      </c>
      <c r="H18" s="36">
        <v>0.03</v>
      </c>
      <c r="I18" s="36">
        <f>G18</f>
        <v>0.03</v>
      </c>
    </row>
    <row r="19" ht="15.75" spans="1:9">
      <c r="A19" s="28"/>
      <c r="B19" s="33" t="s">
        <v>107</v>
      </c>
      <c r="C19" s="33"/>
      <c r="D19" s="33"/>
      <c r="E19" s="33"/>
      <c r="F19" s="36">
        <v>0.0065</v>
      </c>
      <c r="G19" s="37">
        <v>0.0065</v>
      </c>
      <c r="H19" s="36">
        <v>0.0065</v>
      </c>
      <c r="I19" s="36">
        <f>G19</f>
        <v>0.0065</v>
      </c>
    </row>
    <row r="20" ht="15.75" spans="1:9">
      <c r="A20" s="28"/>
      <c r="B20" s="33" t="s">
        <v>108</v>
      </c>
      <c r="C20" s="33"/>
      <c r="D20" s="33"/>
      <c r="E20" s="33"/>
      <c r="F20" s="36">
        <v>0.02</v>
      </c>
      <c r="G20" s="37">
        <v>0.0225</v>
      </c>
      <c r="H20" s="36">
        <v>0.05</v>
      </c>
      <c r="I20" s="36">
        <f>G20</f>
        <v>0.0225</v>
      </c>
    </row>
    <row r="21" ht="15.75" spans="1:9">
      <c r="A21" s="28"/>
      <c r="B21" s="33" t="s">
        <v>109</v>
      </c>
      <c r="C21" s="33"/>
      <c r="D21" s="33"/>
      <c r="E21" s="33"/>
      <c r="F21" s="36">
        <v>0.045</v>
      </c>
      <c r="G21" s="37">
        <v>0.045</v>
      </c>
      <c r="H21" s="36">
        <v>0.045</v>
      </c>
      <c r="I21" s="36">
        <f>G21</f>
        <v>0.045</v>
      </c>
    </row>
    <row r="22" ht="15.75" spans="1:9">
      <c r="A22" s="28"/>
      <c r="B22" s="34" t="s">
        <v>99</v>
      </c>
      <c r="C22" s="34"/>
      <c r="D22" s="34"/>
      <c r="E22" s="34"/>
      <c r="F22" s="34"/>
      <c r="G22" s="34"/>
      <c r="H22" s="34"/>
      <c r="I22" s="65">
        <f>SUM(I18:I21)</f>
        <v>0.104</v>
      </c>
    </row>
    <row r="23" ht="15.75" spans="1:9">
      <c r="A23" s="38" t="s">
        <v>110</v>
      </c>
      <c r="B23" s="38"/>
      <c r="C23" s="38"/>
      <c r="D23" s="38"/>
      <c r="E23" s="38"/>
      <c r="F23" s="38"/>
      <c r="G23" s="38"/>
      <c r="H23" s="38"/>
      <c r="I23" s="66">
        <f>F47</f>
        <v>0.2871</v>
      </c>
    </row>
    <row r="24" spans="1:9">
      <c r="A24" s="26"/>
      <c r="B24" s="26"/>
      <c r="C24" s="26"/>
      <c r="D24" s="26"/>
      <c r="E24" s="26"/>
      <c r="F24" s="27"/>
      <c r="G24" s="27"/>
      <c r="H24" s="26"/>
      <c r="I24" s="27"/>
    </row>
    <row r="25" ht="15.75" spans="1:9">
      <c r="A25" s="29" t="s">
        <v>111</v>
      </c>
      <c r="B25" s="29"/>
      <c r="C25" s="29"/>
      <c r="D25" s="29"/>
      <c r="E25" s="29"/>
      <c r="F25" s="29" t="s">
        <v>112</v>
      </c>
      <c r="G25" s="29"/>
      <c r="H25" s="29"/>
      <c r="I25" s="29"/>
    </row>
    <row r="26" spans="1:5">
      <c r="A26" s="39" t="s">
        <v>113</v>
      </c>
      <c r="B26" s="40" t="s">
        <v>114</v>
      </c>
      <c r="C26" s="40"/>
      <c r="D26" s="40"/>
      <c r="E26" s="40"/>
    </row>
    <row r="27" spans="1:5">
      <c r="A27" s="41" t="s">
        <v>115</v>
      </c>
      <c r="B27" s="42" t="s">
        <v>116</v>
      </c>
      <c r="C27" s="42"/>
      <c r="D27" s="42"/>
      <c r="E27" s="42"/>
    </row>
    <row r="28" spans="1:5">
      <c r="A28" s="41" t="s">
        <v>117</v>
      </c>
      <c r="B28" s="42" t="s">
        <v>103</v>
      </c>
      <c r="C28" s="42"/>
      <c r="D28" s="42"/>
      <c r="E28" s="42"/>
    </row>
    <row r="29" spans="1:5">
      <c r="A29" s="41" t="s">
        <v>118</v>
      </c>
      <c r="B29" s="42" t="s">
        <v>119</v>
      </c>
      <c r="C29" s="42"/>
      <c r="D29" s="42"/>
      <c r="E29" s="42"/>
    </row>
    <row r="30" spans="1:5">
      <c r="A30" s="26"/>
      <c r="B30" s="26"/>
      <c r="C30" s="26"/>
      <c r="D30" s="26"/>
      <c r="E30" s="26"/>
    </row>
    <row r="31" spans="1:9">
      <c r="A31" s="43" t="s">
        <v>120</v>
      </c>
      <c r="B31" s="44" t="s">
        <v>121</v>
      </c>
      <c r="C31" s="44" t="s">
        <v>122</v>
      </c>
      <c r="D31" s="44" t="s">
        <v>123</v>
      </c>
      <c r="E31" s="45" t="s">
        <v>124</v>
      </c>
      <c r="F31" s="27"/>
      <c r="G31" s="27"/>
      <c r="H31" s="26"/>
      <c r="I31" s="27"/>
    </row>
    <row r="32" spans="1:9">
      <c r="A32" s="43"/>
      <c r="B32" s="46"/>
      <c r="C32" s="46" t="s">
        <v>125</v>
      </c>
      <c r="D32" s="46"/>
      <c r="E32" s="45"/>
      <c r="F32" s="27"/>
      <c r="G32" s="27"/>
      <c r="H32" s="26"/>
      <c r="I32" s="27"/>
    </row>
    <row r="33" spans="1:9">
      <c r="A33" s="26"/>
      <c r="B33" s="26"/>
      <c r="C33" s="26"/>
      <c r="D33" s="26"/>
      <c r="E33" s="26"/>
      <c r="F33" s="27"/>
      <c r="G33" s="27"/>
      <c r="H33" s="26"/>
      <c r="I33" s="27"/>
    </row>
    <row r="34" spans="1:9">
      <c r="A34" s="26"/>
      <c r="B34" s="26"/>
      <c r="C34" s="26"/>
      <c r="D34" s="26"/>
      <c r="E34" s="26"/>
      <c r="F34" s="27"/>
      <c r="G34" s="27"/>
      <c r="H34" s="26"/>
      <c r="I34" s="27"/>
    </row>
    <row r="35" spans="1:9">
      <c r="A35" s="43" t="s">
        <v>120</v>
      </c>
      <c r="B35" s="47">
        <f>I12</f>
        <v>0.0607</v>
      </c>
      <c r="C35" s="47">
        <f>I14</f>
        <v>0.0123</v>
      </c>
      <c r="D35" s="48">
        <f>I16</f>
        <v>0.074</v>
      </c>
      <c r="E35" s="45" t="s">
        <v>124</v>
      </c>
      <c r="F35" s="27"/>
      <c r="G35" s="27"/>
      <c r="H35" s="26"/>
      <c r="I35" s="27"/>
    </row>
    <row r="36" spans="1:9">
      <c r="A36" s="43"/>
      <c r="B36" s="46"/>
      <c r="C36" s="49">
        <f>I22</f>
        <v>0.104</v>
      </c>
      <c r="D36" s="46"/>
      <c r="E36" s="45"/>
      <c r="F36" s="27"/>
      <c r="G36" s="27"/>
      <c r="H36" s="26"/>
      <c r="I36" s="27"/>
    </row>
    <row r="37" spans="1:9">
      <c r="A37" s="26"/>
      <c r="B37" s="26"/>
      <c r="C37" s="26"/>
      <c r="D37" s="26"/>
      <c r="E37" s="26"/>
      <c r="F37" s="27"/>
      <c r="G37" s="27"/>
      <c r="H37" s="26"/>
      <c r="I37" s="27"/>
    </row>
    <row r="38" spans="1:9">
      <c r="A38" s="26"/>
      <c r="B38" s="26"/>
      <c r="C38" s="26"/>
      <c r="D38" s="26"/>
      <c r="E38" s="26"/>
      <c r="F38" s="27"/>
      <c r="G38" s="27"/>
      <c r="H38" s="26"/>
      <c r="I38" s="27"/>
    </row>
    <row r="39" spans="1:9">
      <c r="A39" s="43" t="s">
        <v>120</v>
      </c>
      <c r="B39" s="50">
        <f>I12+1</f>
        <v>1.0607</v>
      </c>
      <c r="C39" s="50">
        <f>I14+1</f>
        <v>1.0123</v>
      </c>
      <c r="D39" s="51">
        <f>I16+1</f>
        <v>1.074</v>
      </c>
      <c r="E39" s="45" t="s">
        <v>124</v>
      </c>
      <c r="F39" s="27"/>
      <c r="G39" s="27"/>
      <c r="H39" s="26"/>
      <c r="I39" s="27"/>
    </row>
    <row r="40" spans="1:9">
      <c r="A40" s="43"/>
      <c r="B40" s="46"/>
      <c r="C40" s="52">
        <f>1-I22</f>
        <v>0.896</v>
      </c>
      <c r="D40" s="46"/>
      <c r="E40" s="45"/>
      <c r="F40" s="27"/>
      <c r="G40" s="27"/>
      <c r="H40" s="26"/>
      <c r="I40" s="27"/>
    </row>
    <row r="41" spans="1:9">
      <c r="A41" s="26"/>
      <c r="B41" s="26"/>
      <c r="C41" s="26"/>
      <c r="D41" s="26"/>
      <c r="E41" s="26"/>
      <c r="F41" s="27"/>
      <c r="G41" s="27"/>
      <c r="H41" s="26"/>
      <c r="I41" s="27"/>
    </row>
    <row r="42" spans="1:9">
      <c r="A42" s="26"/>
      <c r="B42" s="26"/>
      <c r="C42" s="26"/>
      <c r="D42" s="26"/>
      <c r="E42" s="26"/>
      <c r="F42" s="27"/>
      <c r="G42" s="27"/>
      <c r="H42" s="26"/>
      <c r="I42" s="27"/>
    </row>
    <row r="43" spans="1:9">
      <c r="A43" s="43" t="s">
        <v>120</v>
      </c>
      <c r="B43" s="51">
        <f>B39*C39*D39</f>
        <v>1.15320385914</v>
      </c>
      <c r="C43" s="53" t="s">
        <v>126</v>
      </c>
      <c r="D43" s="26"/>
      <c r="E43" s="26"/>
      <c r="F43" s="27"/>
      <c r="G43" s="27"/>
      <c r="H43" s="26"/>
      <c r="I43" s="27"/>
    </row>
    <row r="44" spans="1:9">
      <c r="A44" s="43"/>
      <c r="B44" s="52">
        <f>C40</f>
        <v>0.896</v>
      </c>
      <c r="C44" s="53"/>
      <c r="D44" s="26"/>
      <c r="E44" s="26"/>
      <c r="F44" s="27"/>
      <c r="G44" s="27"/>
      <c r="H44" s="26"/>
      <c r="I44" s="27"/>
    </row>
    <row r="45" spans="1:9">
      <c r="A45" s="26"/>
      <c r="B45" s="26"/>
      <c r="C45" s="26"/>
      <c r="D45" s="26"/>
      <c r="E45" s="26"/>
      <c r="F45" s="27"/>
      <c r="G45" s="27"/>
      <c r="H45" s="26"/>
      <c r="I45" s="27"/>
    </row>
    <row r="46" spans="1:9">
      <c r="A46" s="26"/>
      <c r="B46" s="26"/>
      <c r="C46" s="26"/>
      <c r="D46" s="26"/>
      <c r="E46" s="26"/>
      <c r="F46" s="27"/>
      <c r="G46" s="27"/>
      <c r="H46" s="26"/>
      <c r="I46" s="27"/>
    </row>
    <row r="47" spans="1:9">
      <c r="A47" s="43" t="s">
        <v>120</v>
      </c>
      <c r="B47" s="54">
        <f>B43/B44</f>
        <v>1.28705787850446</v>
      </c>
      <c r="C47" s="53" t="s">
        <v>126</v>
      </c>
      <c r="D47" s="26"/>
      <c r="E47" s="55" t="s">
        <v>120</v>
      </c>
      <c r="F47" s="56">
        <f>ROUND(B47-1,4)</f>
        <v>0.2871</v>
      </c>
      <c r="G47" s="27"/>
      <c r="H47" s="26"/>
      <c r="I47" s="27"/>
    </row>
    <row r="48" spans="1:9">
      <c r="A48" s="43"/>
      <c r="B48" s="54"/>
      <c r="C48" s="53"/>
      <c r="D48" s="26"/>
      <c r="E48" s="55"/>
      <c r="F48" s="56"/>
      <c r="G48" s="27"/>
      <c r="H48" s="26"/>
      <c r="I48" s="27"/>
    </row>
    <row r="49" spans="1:9">
      <c r="A49" s="26"/>
      <c r="B49" s="26"/>
      <c r="C49" s="26"/>
      <c r="D49" s="26"/>
      <c r="E49" s="26"/>
      <c r="F49" s="27"/>
      <c r="G49" s="27"/>
      <c r="H49" s="26"/>
      <c r="I49" s="27"/>
    </row>
    <row r="50" ht="31" customHeight="1" spans="1:9">
      <c r="A50" s="57" t="s">
        <v>127</v>
      </c>
      <c r="B50" s="57"/>
      <c r="C50" s="57"/>
      <c r="D50" s="57"/>
      <c r="E50" s="57"/>
      <c r="F50" s="57"/>
      <c r="G50" s="57"/>
      <c r="H50" s="57"/>
      <c r="I50" s="57"/>
    </row>
    <row r="51" ht="15.75" spans="1:9">
      <c r="A51" s="57" t="s">
        <v>128</v>
      </c>
      <c r="B51" s="57"/>
      <c r="C51" s="57"/>
      <c r="D51" s="57"/>
      <c r="E51" s="57"/>
      <c r="F51" s="57"/>
      <c r="G51" s="57"/>
      <c r="H51" s="57"/>
      <c r="I51" s="57"/>
    </row>
    <row r="52" ht="15.75" customHeight="1" spans="1:9">
      <c r="A52" s="58" t="s">
        <v>129</v>
      </c>
      <c r="B52" s="58"/>
      <c r="C52" s="58"/>
      <c r="D52" s="58"/>
      <c r="E52" s="58"/>
      <c r="F52" s="58"/>
      <c r="G52" s="58"/>
      <c r="H52" s="58"/>
      <c r="I52" s="58"/>
    </row>
    <row r="53" spans="1:9">
      <c r="A53" s="58"/>
      <c r="B53" s="58"/>
      <c r="C53" s="58"/>
      <c r="D53" s="58"/>
      <c r="E53" s="58"/>
      <c r="F53" s="58"/>
      <c r="G53" s="58"/>
      <c r="H53" s="58"/>
      <c r="I53" s="58"/>
    </row>
    <row r="56" spans="6:6">
      <c r="F56" s="59"/>
    </row>
    <row r="57" spans="6:6">
      <c r="F57" s="59"/>
    </row>
  </sheetData>
  <mergeCells count="48">
    <mergeCell ref="A1:I1"/>
    <mergeCell ref="A3:I3"/>
    <mergeCell ref="A5:I5"/>
    <mergeCell ref="F7:H7"/>
    <mergeCell ref="B9:E9"/>
    <mergeCell ref="B10:E10"/>
    <mergeCell ref="B11:E11"/>
    <mergeCell ref="B12:H12"/>
    <mergeCell ref="B13:E13"/>
    <mergeCell ref="B14:H14"/>
    <mergeCell ref="B15:E15"/>
    <mergeCell ref="B16:H16"/>
    <mergeCell ref="B17:H17"/>
    <mergeCell ref="B18:E18"/>
    <mergeCell ref="B19:E19"/>
    <mergeCell ref="B20:E20"/>
    <mergeCell ref="B21:E21"/>
    <mergeCell ref="B22:H22"/>
    <mergeCell ref="A23:H23"/>
    <mergeCell ref="A25:E25"/>
    <mergeCell ref="F25:I25"/>
    <mergeCell ref="B26:E26"/>
    <mergeCell ref="B27:E27"/>
    <mergeCell ref="B28:E28"/>
    <mergeCell ref="B29:E29"/>
    <mergeCell ref="A50:I50"/>
    <mergeCell ref="A51:I51"/>
    <mergeCell ref="A9:A12"/>
    <mergeCell ref="A13:A14"/>
    <mergeCell ref="A15:A16"/>
    <mergeCell ref="A17:A22"/>
    <mergeCell ref="A31:A32"/>
    <mergeCell ref="A35:A36"/>
    <mergeCell ref="A39:A40"/>
    <mergeCell ref="A43:A44"/>
    <mergeCell ref="A47:A48"/>
    <mergeCell ref="B47:B48"/>
    <mergeCell ref="C43:C44"/>
    <mergeCell ref="C47:C48"/>
    <mergeCell ref="E31:E32"/>
    <mergeCell ref="E35:E36"/>
    <mergeCell ref="E39:E40"/>
    <mergeCell ref="E47:E48"/>
    <mergeCell ref="F47:F48"/>
    <mergeCell ref="F56:F57"/>
    <mergeCell ref="I7:I8"/>
    <mergeCell ref="A7:E8"/>
    <mergeCell ref="A52:I53"/>
  </mergeCells>
  <pageMargins left="0.511805555555556" right="0.511805555555556" top="1.44861111111111" bottom="0.786805555555556" header="0.314583333333333" footer="0.314583333333333"/>
  <pageSetup paperSize="9" scale="79" orientation="portrait" horizontalDpi="600"/>
  <headerFooter>
    <oddHeader>&amp;C&amp;G
DEFENSORIA PÚBLICA DO ESTADO DE RORAIMA
“Amazônia: Patrimônio dos brasileiros”
____________________________________________________________________________________________________</oddHeader>
  </headerFooter>
  <colBreaks count="1" manualBreakCount="1">
    <brk id="9" max="1048575" man="1"/>
  </colBreaks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tabSelected="1" view="pageBreakPreview" zoomScaleNormal="100" workbookViewId="0">
      <selection activeCell="D13" sqref="D13"/>
    </sheetView>
  </sheetViews>
  <sheetFormatPr defaultColWidth="9" defaultRowHeight="15" outlineLevelCol="3"/>
  <cols>
    <col min="1" max="1" width="9.57142857142857" style="1" customWidth="1"/>
    <col min="2" max="2" width="36.4285714285714" style="1" customWidth="1"/>
    <col min="3" max="3" width="15.1428571428571" style="1" customWidth="1"/>
    <col min="4" max="4" width="24.7142857142857" style="1" customWidth="1"/>
  </cols>
  <sheetData>
    <row r="1" spans="1:4">
      <c r="A1" s="2" t="s">
        <v>130</v>
      </c>
      <c r="B1" s="2"/>
      <c r="C1" s="2"/>
      <c r="D1" s="2"/>
    </row>
    <row r="2" spans="1:4">
      <c r="A2" s="3"/>
      <c r="B2" s="4"/>
      <c r="C2" s="4"/>
      <c r="D2" s="5"/>
    </row>
    <row r="3" ht="30" customHeight="1" spans="1:4">
      <c r="A3" s="6" t="str">
        <f>'PB IV - Cotações'!A3</f>
        <v>REFORMA DO PRÉDIO DA DEFENSORIA PÚBLICA DO ESTADO DE RORAIMA NO MUNICÍPIO DE CARACARAÍ - DPE/RR </v>
      </c>
      <c r="B3" s="6"/>
      <c r="C3" s="6"/>
      <c r="D3" s="6"/>
    </row>
    <row r="4" spans="1:4">
      <c r="A4" s="3"/>
      <c r="B4" s="4"/>
      <c r="C4" s="4"/>
      <c r="D4" s="5"/>
    </row>
    <row r="5" ht="30" spans="1:4">
      <c r="A5" s="7" t="s">
        <v>131</v>
      </c>
      <c r="B5" s="8" t="s">
        <v>132</v>
      </c>
      <c r="C5" s="9" t="s">
        <v>133</v>
      </c>
      <c r="D5" s="9" t="s">
        <v>134</v>
      </c>
    </row>
    <row r="6" spans="1:4">
      <c r="A6" s="7" t="s">
        <v>135</v>
      </c>
      <c r="B6" s="7"/>
      <c r="C6" s="7"/>
      <c r="D6" s="7"/>
    </row>
    <row r="7" spans="1:4">
      <c r="A7" s="10" t="s">
        <v>136</v>
      </c>
      <c r="B7" s="11" t="s">
        <v>137</v>
      </c>
      <c r="C7" s="12">
        <v>0</v>
      </c>
      <c r="D7" s="12">
        <v>0</v>
      </c>
    </row>
    <row r="8" spans="1:4">
      <c r="A8" s="10" t="s">
        <v>138</v>
      </c>
      <c r="B8" s="11" t="s">
        <v>139</v>
      </c>
      <c r="C8" s="12">
        <v>1.5</v>
      </c>
      <c r="D8" s="12">
        <v>1.5</v>
      </c>
    </row>
    <row r="9" spans="1:4">
      <c r="A9" s="10" t="s">
        <v>140</v>
      </c>
      <c r="B9" s="11" t="s">
        <v>141</v>
      </c>
      <c r="C9" s="12">
        <v>1</v>
      </c>
      <c r="D9" s="12">
        <v>1</v>
      </c>
    </row>
    <row r="10" spans="1:4">
      <c r="A10" s="10" t="s">
        <v>142</v>
      </c>
      <c r="B10" s="11" t="s">
        <v>143</v>
      </c>
      <c r="C10" s="12">
        <v>0.2</v>
      </c>
      <c r="D10" s="12">
        <v>0.2</v>
      </c>
    </row>
    <row r="11" spans="1:4">
      <c r="A11" s="10" t="s">
        <v>144</v>
      </c>
      <c r="B11" s="11" t="s">
        <v>145</v>
      </c>
      <c r="C11" s="12">
        <v>0.6</v>
      </c>
      <c r="D11" s="12">
        <v>0.6</v>
      </c>
    </row>
    <row r="12" spans="1:4">
      <c r="A12" s="10" t="s">
        <v>146</v>
      </c>
      <c r="B12" s="11" t="s">
        <v>147</v>
      </c>
      <c r="C12" s="12">
        <v>2.5</v>
      </c>
      <c r="D12" s="12">
        <v>2.5</v>
      </c>
    </row>
    <row r="13" spans="1:4">
      <c r="A13" s="10" t="s">
        <v>148</v>
      </c>
      <c r="B13" s="11" t="s">
        <v>149</v>
      </c>
      <c r="C13" s="12">
        <v>3</v>
      </c>
      <c r="D13" s="12">
        <v>3</v>
      </c>
    </row>
    <row r="14" spans="1:4">
      <c r="A14" s="10" t="s">
        <v>150</v>
      </c>
      <c r="B14" s="11" t="s">
        <v>151</v>
      </c>
      <c r="C14" s="12">
        <v>8</v>
      </c>
      <c r="D14" s="12">
        <v>8</v>
      </c>
    </row>
    <row r="15" spans="1:4">
      <c r="A15" s="10" t="s">
        <v>152</v>
      </c>
      <c r="B15" s="11" t="s">
        <v>153</v>
      </c>
      <c r="C15" s="12">
        <v>0</v>
      </c>
      <c r="D15" s="12">
        <v>0</v>
      </c>
    </row>
    <row r="16" spans="1:4">
      <c r="A16" s="7" t="s">
        <v>154</v>
      </c>
      <c r="B16" s="13" t="s">
        <v>70</v>
      </c>
      <c r="C16" s="14">
        <f>SUM(C7:C15)</f>
        <v>16.8</v>
      </c>
      <c r="D16" s="14">
        <f>SUM(D7:D15)</f>
        <v>16.8</v>
      </c>
    </row>
    <row r="17" spans="1:4">
      <c r="A17" s="7" t="s">
        <v>155</v>
      </c>
      <c r="B17" s="7"/>
      <c r="C17" s="7"/>
      <c r="D17" s="7"/>
    </row>
    <row r="18" spans="1:4">
      <c r="A18" s="10" t="s">
        <v>156</v>
      </c>
      <c r="B18" s="11" t="s">
        <v>157</v>
      </c>
      <c r="C18" s="12">
        <v>18.07</v>
      </c>
      <c r="D18" s="12">
        <v>0</v>
      </c>
    </row>
    <row r="19" spans="1:4">
      <c r="A19" s="10" t="s">
        <v>158</v>
      </c>
      <c r="B19" s="11" t="s">
        <v>159</v>
      </c>
      <c r="C19" s="12">
        <v>5.07</v>
      </c>
      <c r="D19" s="12">
        <v>0</v>
      </c>
    </row>
    <row r="20" spans="1:4">
      <c r="A20" s="10" t="s">
        <v>160</v>
      </c>
      <c r="B20" s="11" t="s">
        <v>161</v>
      </c>
      <c r="C20" s="12">
        <v>0.88</v>
      </c>
      <c r="D20" s="12">
        <v>0.67</v>
      </c>
    </row>
    <row r="21" spans="1:4">
      <c r="A21" s="10" t="s">
        <v>162</v>
      </c>
      <c r="B21" s="11" t="s">
        <v>163</v>
      </c>
      <c r="C21" s="12">
        <v>10.95</v>
      </c>
      <c r="D21" s="12">
        <v>8.33</v>
      </c>
    </row>
    <row r="22" spans="1:4">
      <c r="A22" s="10" t="s">
        <v>164</v>
      </c>
      <c r="B22" s="11" t="s">
        <v>165</v>
      </c>
      <c r="C22" s="12">
        <v>0.07</v>
      </c>
      <c r="D22" s="12">
        <v>0.06</v>
      </c>
    </row>
    <row r="23" spans="1:4">
      <c r="A23" s="10" t="s">
        <v>166</v>
      </c>
      <c r="B23" s="11" t="s">
        <v>167</v>
      </c>
      <c r="C23" s="12">
        <v>0.73</v>
      </c>
      <c r="D23" s="12">
        <v>0.56</v>
      </c>
    </row>
    <row r="24" spans="1:4">
      <c r="A24" s="10" t="s">
        <v>168</v>
      </c>
      <c r="B24" s="11" t="s">
        <v>169</v>
      </c>
      <c r="C24" s="12">
        <v>1.5</v>
      </c>
      <c r="D24" s="12">
        <v>0</v>
      </c>
    </row>
    <row r="25" spans="1:4">
      <c r="A25" s="10" t="s">
        <v>170</v>
      </c>
      <c r="B25" s="11" t="s">
        <v>171</v>
      </c>
      <c r="C25" s="12">
        <v>0.11</v>
      </c>
      <c r="D25" s="12">
        <v>0.08</v>
      </c>
    </row>
    <row r="26" spans="1:4">
      <c r="A26" s="10" t="s">
        <v>172</v>
      </c>
      <c r="B26" s="11" t="s">
        <v>173</v>
      </c>
      <c r="C26" s="12">
        <v>9.11</v>
      </c>
      <c r="D26" s="12">
        <v>6.93</v>
      </c>
    </row>
    <row r="27" spans="1:4">
      <c r="A27" s="10" t="s">
        <v>174</v>
      </c>
      <c r="B27" s="11" t="s">
        <v>175</v>
      </c>
      <c r="C27" s="12">
        <v>0.03</v>
      </c>
      <c r="D27" s="12">
        <v>0.03</v>
      </c>
    </row>
    <row r="28" spans="1:4">
      <c r="A28" s="7" t="s">
        <v>176</v>
      </c>
      <c r="B28" s="13" t="s">
        <v>70</v>
      </c>
      <c r="C28" s="14">
        <f>SUM(C18:C27)</f>
        <v>46.52</v>
      </c>
      <c r="D28" s="14">
        <f>SUM(D18:D27)</f>
        <v>16.66</v>
      </c>
    </row>
    <row r="29" spans="1:4">
      <c r="A29" s="7" t="s">
        <v>177</v>
      </c>
      <c r="B29" s="7"/>
      <c r="C29" s="7"/>
      <c r="D29" s="7"/>
    </row>
    <row r="30" spans="1:4">
      <c r="A30" s="10" t="s">
        <v>178</v>
      </c>
      <c r="B30" s="11" t="s">
        <v>179</v>
      </c>
      <c r="C30" s="12">
        <v>5.72</v>
      </c>
      <c r="D30" s="12">
        <v>4.36</v>
      </c>
    </row>
    <row r="31" spans="1:4">
      <c r="A31" s="10" t="s">
        <v>180</v>
      </c>
      <c r="B31" s="11" t="s">
        <v>181</v>
      </c>
      <c r="C31" s="12">
        <v>0.13</v>
      </c>
      <c r="D31" s="12">
        <v>0.1</v>
      </c>
    </row>
    <row r="32" spans="1:4">
      <c r="A32" s="10" t="s">
        <v>182</v>
      </c>
      <c r="B32" s="11" t="s">
        <v>183</v>
      </c>
      <c r="C32" s="12">
        <v>4.5</v>
      </c>
      <c r="D32" s="12">
        <v>3.42</v>
      </c>
    </row>
    <row r="33" spans="1:4">
      <c r="A33" s="10" t="s">
        <v>184</v>
      </c>
      <c r="B33" s="11" t="s">
        <v>185</v>
      </c>
      <c r="C33" s="12">
        <v>4</v>
      </c>
      <c r="D33" s="12">
        <v>3.05</v>
      </c>
    </row>
    <row r="34" spans="1:4">
      <c r="A34" s="10" t="s">
        <v>186</v>
      </c>
      <c r="B34" s="11" t="s">
        <v>187</v>
      </c>
      <c r="C34" s="12">
        <v>0.48</v>
      </c>
      <c r="D34" s="12">
        <v>0.37</v>
      </c>
    </row>
    <row r="35" spans="1:4">
      <c r="A35" s="7" t="s">
        <v>188</v>
      </c>
      <c r="B35" s="15" t="s">
        <v>70</v>
      </c>
      <c r="C35" s="14">
        <f>SUM(C30:C34)</f>
        <v>14.83</v>
      </c>
      <c r="D35" s="14">
        <f>SUM(D30:D34)</f>
        <v>11.3</v>
      </c>
    </row>
    <row r="36" spans="1:4">
      <c r="A36" s="7" t="s">
        <v>189</v>
      </c>
      <c r="B36" s="7"/>
      <c r="C36" s="7"/>
      <c r="D36" s="7"/>
    </row>
    <row r="37" ht="28.5" spans="1:4">
      <c r="A37" s="10" t="s">
        <v>190</v>
      </c>
      <c r="B37" s="11" t="s">
        <v>191</v>
      </c>
      <c r="C37" s="12">
        <v>7.82</v>
      </c>
      <c r="D37" s="12">
        <v>2.8</v>
      </c>
    </row>
    <row r="38" ht="42.75" spans="1:4">
      <c r="A38" s="10" t="s">
        <v>192</v>
      </c>
      <c r="B38" s="11" t="s">
        <v>193</v>
      </c>
      <c r="C38" s="12">
        <v>0.48</v>
      </c>
      <c r="D38" s="12">
        <v>0.37</v>
      </c>
    </row>
    <row r="39" spans="1:4">
      <c r="A39" s="7" t="s">
        <v>194</v>
      </c>
      <c r="B39" s="13" t="s">
        <v>70</v>
      </c>
      <c r="C39" s="14">
        <f>SUM(C37:C38)</f>
        <v>8.3</v>
      </c>
      <c r="D39" s="14">
        <f>SUM(D37:D38)</f>
        <v>3.17</v>
      </c>
    </row>
    <row r="40" spans="1:4">
      <c r="A40" s="16" t="s">
        <v>195</v>
      </c>
      <c r="B40" s="16"/>
      <c r="C40" s="14">
        <f>C39+C35+C28+C16</f>
        <v>86.45</v>
      </c>
      <c r="D40" s="14">
        <f>D39+D35+D28+D16</f>
        <v>47.93</v>
      </c>
    </row>
    <row r="41" spans="1:4">
      <c r="A41" s="17"/>
      <c r="B41" s="17"/>
      <c r="C41" s="17"/>
      <c r="D41" s="17"/>
    </row>
    <row r="42" customHeight="1" spans="1:4">
      <c r="A42" s="18" t="s">
        <v>196</v>
      </c>
      <c r="B42" s="18"/>
      <c r="C42" s="18"/>
      <c r="D42" s="18"/>
    </row>
    <row r="43" spans="1:4">
      <c r="A43" s="18"/>
      <c r="B43" s="18"/>
      <c r="C43" s="18"/>
      <c r="D43" s="18"/>
    </row>
    <row r="44" spans="1:4">
      <c r="A44" s="18"/>
      <c r="B44" s="18"/>
      <c r="C44" s="18"/>
      <c r="D44" s="18"/>
    </row>
  </sheetData>
  <mergeCells count="10">
    <mergeCell ref="A1:D1"/>
    <mergeCell ref="A2:D2"/>
    <mergeCell ref="A3:D3"/>
    <mergeCell ref="A4:D4"/>
    <mergeCell ref="A6:D6"/>
    <mergeCell ref="A17:D17"/>
    <mergeCell ref="A29:D29"/>
    <mergeCell ref="A36:D36"/>
    <mergeCell ref="A40:B40"/>
    <mergeCell ref="A42:D44"/>
  </mergeCells>
  <printOptions horizontalCentered="1" verticalCentered="1"/>
  <pageMargins left="0.511805555555556" right="0.511805555555556" top="1.77152777777778" bottom="0.786805555555556" header="0.314583333333333" footer="0.314583333333333"/>
  <pageSetup paperSize="9" scale="92" orientation="portrait" horizontalDpi="600"/>
  <headerFooter>
    <oddHeader>&amp;C
&amp;G
DEFENSORIA PÚBLICA DO ESTADO DE RORAIMA
“Amazônia: Patrimônio dos brasileiros”
_____________________________________________________________________________________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Instituto Federal de Roraima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PB IV - Cotações</vt:lpstr>
      <vt:lpstr>PB II - Cronograma</vt:lpstr>
      <vt:lpstr>PB VI.A - BDI</vt:lpstr>
      <vt:lpstr>PB VI.C - Encargos Sociais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da Silva Santos</dc:creator>
  <cp:lastModifiedBy>01559914262</cp:lastModifiedBy>
  <dcterms:created xsi:type="dcterms:W3CDTF">2014-08-05T13:44:00Z</dcterms:created>
  <cp:lastPrinted>2017-10-11T14:32:00Z</cp:lastPrinted>
  <dcterms:modified xsi:type="dcterms:W3CDTF">2021-06-15T22:01:05Z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1046-11.2.0.10130</vt:lpwstr>
  </property>
</Properties>
</file>